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Mi PC (DESKTOP-16OF0TI)\Documents\Junta Directiva\2021\1° S.ORD\Transparencia\"/>
    </mc:Choice>
  </mc:AlternateContent>
  <bookViews>
    <workbookView xWindow="0" yWindow="0" windowWidth="20490" windowHeight="7650" activeTab="1"/>
  </bookViews>
  <sheets>
    <sheet name="Anexo 1. Plantilla " sheetId="19" r:id="rId1"/>
    <sheet name="Anexo 1. Plantilla DOCENTE " sheetId="18" r:id="rId2"/>
    <sheet name="Anexo 2. Honorarios" sheetId="2" r:id="rId3"/>
    <sheet name="Anexo 3. Asimilados" sheetId="3" r:id="rId4"/>
    <sheet name="Anexo 4. Deuda" sheetId="4" r:id="rId5"/>
    <sheet name="Anexo 5. Presupuesto" sheetId="5" r:id="rId6"/>
    <sheet name="Anexo 6. Demandas" sheetId="6" r:id="rId7"/>
    <sheet name="Anexo 7. Ingresos" sheetId="7" r:id="rId8"/>
    <sheet name="Anexo 8. Cuentas Bancarias" sheetId="8" r:id="rId9"/>
    <sheet name="Anexo 9.Parque Veh y Combus " sheetId="17" r:id="rId10"/>
    <sheet name="Anexo 10. Auditorías" sheetId="10" r:id="rId11"/>
    <sheet name="Anexo 11. Medidas de Austeridad" sheetId="11" r:id="rId12"/>
    <sheet name="Anexo 12. Activos" sheetId="12" r:id="rId13"/>
    <sheet name="Anexo 13. Control Interno" sheetId="13" r:id="rId14"/>
    <sheet name="Anexo 14. Adquisiciones" sheetId="16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7" i="19" l="1"/>
  <c r="AU37" i="19"/>
  <c r="AT37" i="19"/>
  <c r="AQ37" i="19"/>
  <c r="AE37" i="19"/>
  <c r="AD37" i="19"/>
  <c r="AC37" i="19"/>
  <c r="AB37" i="19"/>
  <c r="AA37" i="19"/>
  <c r="Z37" i="19"/>
  <c r="Y37" i="19"/>
  <c r="X37" i="19"/>
  <c r="B37" i="19"/>
  <c r="AS35" i="19"/>
  <c r="AR35" i="19" s="1"/>
  <c r="AM35" i="19"/>
  <c r="AJ35" i="19"/>
  <c r="AI35" i="19"/>
  <c r="AH35" i="19"/>
  <c r="AG35" i="19"/>
  <c r="AF35" i="19"/>
  <c r="AS34" i="19"/>
  <c r="AR34" i="19" s="1"/>
  <c r="AP34" i="19"/>
  <c r="AN34" i="19"/>
  <c r="AM34" i="19"/>
  <c r="AL34" i="19"/>
  <c r="AK34" i="19"/>
  <c r="AJ34" i="19"/>
  <c r="AI34" i="19"/>
  <c r="AH34" i="19"/>
  <c r="AG34" i="19"/>
  <c r="AF34" i="19"/>
  <c r="AW34" i="19" s="1"/>
  <c r="AS33" i="19"/>
  <c r="AR33" i="19"/>
  <c r="AP33" i="19"/>
  <c r="AN33" i="19"/>
  <c r="AM33" i="19"/>
  <c r="AL33" i="19"/>
  <c r="AK33" i="19"/>
  <c r="AJ33" i="19"/>
  <c r="AI33" i="19"/>
  <c r="AH33" i="19"/>
  <c r="AG33" i="19"/>
  <c r="AF33" i="19"/>
  <c r="AW33" i="19" s="1"/>
  <c r="AS32" i="19"/>
  <c r="AP32" i="19" s="1"/>
  <c r="AR32" i="19"/>
  <c r="AL32" i="19"/>
  <c r="AJ32" i="19"/>
  <c r="AI32" i="19"/>
  <c r="AH32" i="19"/>
  <c r="AG32" i="19"/>
  <c r="AF32" i="19"/>
  <c r="AS31" i="19"/>
  <c r="AR31" i="19" s="1"/>
  <c r="AM31" i="19"/>
  <c r="AJ31" i="19"/>
  <c r="AI31" i="19"/>
  <c r="AH31" i="19"/>
  <c r="AG31" i="19"/>
  <c r="AF31" i="19"/>
  <c r="AS30" i="19"/>
  <c r="AR30" i="19" s="1"/>
  <c r="AP30" i="19"/>
  <c r="AN30" i="19"/>
  <c r="AM30" i="19"/>
  <c r="AL30" i="19"/>
  <c r="AK30" i="19"/>
  <c r="AJ30" i="19"/>
  <c r="AI30" i="19"/>
  <c r="AH30" i="19"/>
  <c r="AG30" i="19"/>
  <c r="AF30" i="19"/>
  <c r="AS29" i="19"/>
  <c r="AR29" i="19"/>
  <c r="AP29" i="19"/>
  <c r="AN29" i="19"/>
  <c r="AM29" i="19"/>
  <c r="AL29" i="19"/>
  <c r="AK29" i="19"/>
  <c r="AJ29" i="19"/>
  <c r="AI29" i="19"/>
  <c r="AH29" i="19"/>
  <c r="AG29" i="19"/>
  <c r="AF29" i="19"/>
  <c r="AW29" i="19" s="1"/>
  <c r="AS28" i="19"/>
  <c r="AP28" i="19" s="1"/>
  <c r="AR28" i="19"/>
  <c r="AM28" i="19"/>
  <c r="AL28" i="19"/>
  <c r="AJ28" i="19"/>
  <c r="AI28" i="19"/>
  <c r="AH28" i="19"/>
  <c r="AG28" i="19"/>
  <c r="AF28" i="19"/>
  <c r="AS27" i="19"/>
  <c r="AR27" i="19" s="1"/>
  <c r="AM27" i="19"/>
  <c r="AJ27" i="19"/>
  <c r="AI27" i="19"/>
  <c r="AH27" i="19"/>
  <c r="AG27" i="19"/>
  <c r="AF27" i="19"/>
  <c r="AS26" i="19"/>
  <c r="AR26" i="19" s="1"/>
  <c r="AP26" i="19"/>
  <c r="AN26" i="19"/>
  <c r="AM26" i="19"/>
  <c r="AL26" i="19"/>
  <c r="AK26" i="19"/>
  <c r="AJ26" i="19"/>
  <c r="AI26" i="19"/>
  <c r="AH26" i="19"/>
  <c r="AG26" i="19"/>
  <c r="AF26" i="19"/>
  <c r="AW26" i="19" s="1"/>
  <c r="AS25" i="19"/>
  <c r="AR25" i="19"/>
  <c r="AP25" i="19"/>
  <c r="AN25" i="19"/>
  <c r="AM25" i="19"/>
  <c r="AL25" i="19"/>
  <c r="AK25" i="19"/>
  <c r="AJ25" i="19"/>
  <c r="AI25" i="19"/>
  <c r="AH25" i="19"/>
  <c r="AG25" i="19"/>
  <c r="AF25" i="19"/>
  <c r="AW25" i="19" s="1"/>
  <c r="AS24" i="19"/>
  <c r="AP24" i="19" s="1"/>
  <c r="AR24" i="19"/>
  <c r="AM24" i="19"/>
  <c r="AL24" i="19"/>
  <c r="AJ24" i="19"/>
  <c r="AI24" i="19"/>
  <c r="AH24" i="19"/>
  <c r="AG24" i="19"/>
  <c r="AF24" i="19"/>
  <c r="AS23" i="19"/>
  <c r="AR23" i="19" s="1"/>
  <c r="AJ23" i="19"/>
  <c r="AI23" i="19"/>
  <c r="AH23" i="19"/>
  <c r="AG23" i="19"/>
  <c r="AF23" i="19"/>
  <c r="AS22" i="19"/>
  <c r="AR22" i="19" s="1"/>
  <c r="AP22" i="19"/>
  <c r="AN22" i="19"/>
  <c r="AM22" i="19"/>
  <c r="AL22" i="19"/>
  <c r="AK22" i="19"/>
  <c r="AJ22" i="19"/>
  <c r="AI22" i="19"/>
  <c r="AH22" i="19"/>
  <c r="AG22" i="19"/>
  <c r="AF22" i="19"/>
  <c r="AS21" i="19"/>
  <c r="AR21" i="19"/>
  <c r="AP21" i="19"/>
  <c r="AN21" i="19"/>
  <c r="AM21" i="19"/>
  <c r="AL21" i="19"/>
  <c r="AK21" i="19"/>
  <c r="AJ21" i="19"/>
  <c r="AI21" i="19"/>
  <c r="AH21" i="19"/>
  <c r="AG21" i="19"/>
  <c r="AF21" i="19"/>
  <c r="AW21" i="19" s="1"/>
  <c r="AS20" i="19"/>
  <c r="AP20" i="19" s="1"/>
  <c r="AR20" i="19"/>
  <c r="AM20" i="19"/>
  <c r="AL20" i="19"/>
  <c r="AJ20" i="19"/>
  <c r="AI20" i="19"/>
  <c r="AH20" i="19"/>
  <c r="AG20" i="19"/>
  <c r="AF20" i="19"/>
  <c r="AS19" i="19"/>
  <c r="AR19" i="19" s="1"/>
  <c r="AM19" i="19"/>
  <c r="AJ19" i="19"/>
  <c r="AI19" i="19"/>
  <c r="AH19" i="19"/>
  <c r="AG19" i="19"/>
  <c r="AF19" i="19"/>
  <c r="AS18" i="19"/>
  <c r="AR18" i="19" s="1"/>
  <c r="AP18" i="19"/>
  <c r="AN18" i="19"/>
  <c r="AM18" i="19"/>
  <c r="AL18" i="19"/>
  <c r="AK18" i="19"/>
  <c r="AJ18" i="19"/>
  <c r="AI18" i="19"/>
  <c r="AH18" i="19"/>
  <c r="AG18" i="19"/>
  <c r="AF18" i="19"/>
  <c r="AS17" i="19"/>
  <c r="AR17" i="19"/>
  <c r="AP17" i="19"/>
  <c r="AN17" i="19"/>
  <c r="AM17" i="19"/>
  <c r="AL17" i="19"/>
  <c r="AK17" i="19"/>
  <c r="AJ17" i="19"/>
  <c r="AI17" i="19"/>
  <c r="AH17" i="19"/>
  <c r="AG17" i="19"/>
  <c r="AF17" i="19"/>
  <c r="AW17" i="19" s="1"/>
  <c r="AS16" i="19"/>
  <c r="AP16" i="19" s="1"/>
  <c r="AR16" i="19"/>
  <c r="AM16" i="19"/>
  <c r="AL16" i="19"/>
  <c r="AJ16" i="19"/>
  <c r="AI16" i="19"/>
  <c r="AH16" i="19"/>
  <c r="AG16" i="19"/>
  <c r="AF16" i="19"/>
  <c r="AS15" i="19"/>
  <c r="AR15" i="19" s="1"/>
  <c r="AM15" i="19"/>
  <c r="AJ15" i="19"/>
  <c r="AI15" i="19"/>
  <c r="AH15" i="19"/>
  <c r="AG15" i="19"/>
  <c r="AF15" i="19"/>
  <c r="AS14" i="19"/>
  <c r="AR14" i="19"/>
  <c r="AP14" i="19"/>
  <c r="AN14" i="19"/>
  <c r="AL14" i="19"/>
  <c r="AK14" i="19"/>
  <c r="AJ14" i="19"/>
  <c r="AI14" i="19"/>
  <c r="AW14" i="19" s="1"/>
  <c r="AH14" i="19"/>
  <c r="AG14" i="19"/>
  <c r="AF14" i="19"/>
  <c r="AS13" i="19"/>
  <c r="AR13" i="19"/>
  <c r="AP13" i="19"/>
  <c r="AN13" i="19"/>
  <c r="AM13" i="19"/>
  <c r="AL13" i="19"/>
  <c r="AK13" i="19"/>
  <c r="AJ13" i="19"/>
  <c r="AI13" i="19"/>
  <c r="AH13" i="19"/>
  <c r="AG13" i="19"/>
  <c r="AF13" i="19"/>
  <c r="AW13" i="19" s="1"/>
  <c r="AS12" i="19"/>
  <c r="AS37" i="19" s="1"/>
  <c r="AR12" i="19"/>
  <c r="AP12" i="19"/>
  <c r="AM12" i="19"/>
  <c r="AL12" i="19"/>
  <c r="AK12" i="19"/>
  <c r="AJ12" i="19"/>
  <c r="AJ37" i="19" s="1"/>
  <c r="AI12" i="19"/>
  <c r="AI37" i="19" s="1"/>
  <c r="AH12" i="19"/>
  <c r="AH37" i="19" s="1"/>
  <c r="AG12" i="19"/>
  <c r="AG37" i="19" s="1"/>
  <c r="AF12" i="19"/>
  <c r="AF37" i="19" s="1"/>
  <c r="AT54" i="18"/>
  <c r="AO54" i="18"/>
  <c r="AD54" i="18"/>
  <c r="Z54" i="18"/>
  <c r="AV53" i="18"/>
  <c r="AV54" i="18" s="1"/>
  <c r="AU53" i="18"/>
  <c r="AU54" i="18" s="1"/>
  <c r="AT53" i="18"/>
  <c r="AQ53" i="18"/>
  <c r="AQ54" i="18" s="1"/>
  <c r="AE53" i="18"/>
  <c r="AE54" i="18" s="1"/>
  <c r="AD53" i="18"/>
  <c r="AC53" i="18"/>
  <c r="AC54" i="18" s="1"/>
  <c r="AB53" i="18"/>
  <c r="AB54" i="18" s="1"/>
  <c r="AA53" i="18"/>
  <c r="AA54" i="18" s="1"/>
  <c r="Z53" i="18"/>
  <c r="Y53" i="18"/>
  <c r="Y54" i="18" s="1"/>
  <c r="X53" i="18"/>
  <c r="X54" i="18" s="1"/>
  <c r="AS51" i="18"/>
  <c r="AR51" i="18" s="1"/>
  <c r="AN51" i="18"/>
  <c r="AM51" i="18"/>
  <c r="AJ51" i="18"/>
  <c r="AI51" i="18"/>
  <c r="AH51" i="18"/>
  <c r="AG51" i="18"/>
  <c r="AF51" i="18"/>
  <c r="AS50" i="18"/>
  <c r="AN50" i="18" s="1"/>
  <c r="AR50" i="18"/>
  <c r="AP50" i="18"/>
  <c r="AM50" i="18"/>
  <c r="AL50" i="18"/>
  <c r="AK50" i="18"/>
  <c r="AJ50" i="18"/>
  <c r="AI50" i="18"/>
  <c r="AH50" i="18"/>
  <c r="AG50" i="18"/>
  <c r="AF50" i="18"/>
  <c r="AS49" i="18"/>
  <c r="AR49" i="18" s="1"/>
  <c r="AN49" i="18"/>
  <c r="AM49" i="18"/>
  <c r="AJ49" i="18"/>
  <c r="AI49" i="18"/>
  <c r="AH49" i="18"/>
  <c r="AG49" i="18"/>
  <c r="AF49" i="18"/>
  <c r="AS48" i="18"/>
  <c r="AN48" i="18" s="1"/>
  <c r="AR48" i="18"/>
  <c r="AP48" i="18"/>
  <c r="AM48" i="18"/>
  <c r="AL48" i="18"/>
  <c r="AK48" i="18"/>
  <c r="AJ48" i="18"/>
  <c r="AI48" i="18"/>
  <c r="AH48" i="18"/>
  <c r="AG48" i="18"/>
  <c r="AF48" i="18"/>
  <c r="AS47" i="18"/>
  <c r="AR47" i="18" s="1"/>
  <c r="AN47" i="18"/>
  <c r="AM47" i="18"/>
  <c r="AJ47" i="18"/>
  <c r="AI47" i="18"/>
  <c r="AH47" i="18"/>
  <c r="AG47" i="18"/>
  <c r="AF47" i="18"/>
  <c r="AS46" i="18"/>
  <c r="AN46" i="18" s="1"/>
  <c r="AR46" i="18"/>
  <c r="AP46" i="18"/>
  <c r="AM46" i="18"/>
  <c r="AL46" i="18"/>
  <c r="AK46" i="18"/>
  <c r="AJ46" i="18"/>
  <c r="AI46" i="18"/>
  <c r="AH46" i="18"/>
  <c r="AG46" i="18"/>
  <c r="AF46" i="18"/>
  <c r="AS45" i="18"/>
  <c r="AR45" i="18" s="1"/>
  <c r="AN45" i="18"/>
  <c r="AM45" i="18"/>
  <c r="AJ45" i="18"/>
  <c r="AI45" i="18"/>
  <c r="AH45" i="18"/>
  <c r="AG45" i="18"/>
  <c r="AF45" i="18"/>
  <c r="AS44" i="18"/>
  <c r="AN44" i="18" s="1"/>
  <c r="AR44" i="18"/>
  <c r="AP44" i="18"/>
  <c r="AM44" i="18"/>
  <c r="AL44" i="18"/>
  <c r="AK44" i="18"/>
  <c r="AJ44" i="18"/>
  <c r="AI44" i="18"/>
  <c r="AH44" i="18"/>
  <c r="AG44" i="18"/>
  <c r="AF44" i="18"/>
  <c r="AS43" i="18"/>
  <c r="AR43" i="18" s="1"/>
  <c r="AN43" i="18"/>
  <c r="AM43" i="18"/>
  <c r="AJ43" i="18"/>
  <c r="AI43" i="18"/>
  <c r="AH43" i="18"/>
  <c r="AG43" i="18"/>
  <c r="AF43" i="18"/>
  <c r="AS42" i="18"/>
  <c r="AN42" i="18" s="1"/>
  <c r="AR42" i="18"/>
  <c r="AP42" i="18"/>
  <c r="AM42" i="18"/>
  <c r="AL42" i="18"/>
  <c r="AK42" i="18"/>
  <c r="AJ42" i="18"/>
  <c r="AI42" i="18"/>
  <c r="AH42" i="18"/>
  <c r="AG42" i="18"/>
  <c r="AF42" i="18"/>
  <c r="AS41" i="18"/>
  <c r="AR41" i="18" s="1"/>
  <c r="AN41" i="18"/>
  <c r="AM41" i="18"/>
  <c r="AJ41" i="18"/>
  <c r="AI41" i="18"/>
  <c r="AH41" i="18"/>
  <c r="AG41" i="18"/>
  <c r="AF41" i="18"/>
  <c r="AS40" i="18"/>
  <c r="AN40" i="18" s="1"/>
  <c r="AR40" i="18"/>
  <c r="AP40" i="18"/>
  <c r="AM40" i="18"/>
  <c r="AL40" i="18"/>
  <c r="AK40" i="18"/>
  <c r="AJ40" i="18"/>
  <c r="AI40" i="18"/>
  <c r="AH40" i="18"/>
  <c r="AG40" i="18"/>
  <c r="AF40" i="18"/>
  <c r="AS39" i="18"/>
  <c r="AR39" i="18" s="1"/>
  <c r="AN39" i="18"/>
  <c r="AM39" i="18"/>
  <c r="AJ39" i="18"/>
  <c r="AI39" i="18"/>
  <c r="AH39" i="18"/>
  <c r="AG39" i="18"/>
  <c r="AF39" i="18"/>
  <c r="AS38" i="18"/>
  <c r="AN38" i="18" s="1"/>
  <c r="AR38" i="18"/>
  <c r="AP38" i="18"/>
  <c r="AM38" i="18"/>
  <c r="AL38" i="18"/>
  <c r="AK38" i="18"/>
  <c r="AJ38" i="18"/>
  <c r="AI38" i="18"/>
  <c r="AH38" i="18"/>
  <c r="AG38" i="18"/>
  <c r="AF38" i="18"/>
  <c r="AR37" i="18"/>
  <c r="AP37" i="18"/>
  <c r="AN37" i="18"/>
  <c r="AM37" i="18"/>
  <c r="AL37" i="18"/>
  <c r="AK37" i="18"/>
  <c r="AJ37" i="18"/>
  <c r="AI37" i="18"/>
  <c r="AW37" i="18" s="1"/>
  <c r="AH37" i="18"/>
  <c r="AG37" i="18"/>
  <c r="AF37" i="18"/>
  <c r="AR36" i="18"/>
  <c r="AP36" i="18"/>
  <c r="AN36" i="18"/>
  <c r="AM36" i="18"/>
  <c r="AL36" i="18"/>
  <c r="AK36" i="18"/>
  <c r="AJ36" i="18"/>
  <c r="AI36" i="18"/>
  <c r="AH36" i="18"/>
  <c r="AG36" i="18"/>
  <c r="AF36" i="18"/>
  <c r="AW36" i="18" s="1"/>
  <c r="AR35" i="18"/>
  <c r="AP35" i="18"/>
  <c r="AN35" i="18"/>
  <c r="AM35" i="18"/>
  <c r="AL35" i="18"/>
  <c r="AK35" i="18"/>
  <c r="AJ35" i="18"/>
  <c r="AI35" i="18"/>
  <c r="AH35" i="18"/>
  <c r="AG35" i="18"/>
  <c r="AF35" i="18"/>
  <c r="AS34" i="18"/>
  <c r="AM34" i="18"/>
  <c r="AJ34" i="18"/>
  <c r="AI34" i="18"/>
  <c r="AH34" i="18"/>
  <c r="AG34" i="18"/>
  <c r="AF34" i="18"/>
  <c r="AS33" i="18"/>
  <c r="AR33" i="18"/>
  <c r="AP33" i="18"/>
  <c r="AN33" i="18"/>
  <c r="AM33" i="18"/>
  <c r="AL33" i="18"/>
  <c r="AK33" i="18"/>
  <c r="AJ33" i="18"/>
  <c r="AI33" i="18"/>
  <c r="AH33" i="18"/>
  <c r="AG33" i="18"/>
  <c r="AF33" i="18"/>
  <c r="AS32" i="18"/>
  <c r="AM32" i="18"/>
  <c r="AJ32" i="18"/>
  <c r="AI32" i="18"/>
  <c r="AH32" i="18"/>
  <c r="AG32" i="18"/>
  <c r="AF32" i="18"/>
  <c r="AS31" i="18"/>
  <c r="AR31" i="18"/>
  <c r="AP31" i="18"/>
  <c r="AN31" i="18"/>
  <c r="AM31" i="18"/>
  <c r="AL31" i="18"/>
  <c r="AK31" i="18"/>
  <c r="AJ31" i="18"/>
  <c r="AI31" i="18"/>
  <c r="AH31" i="18"/>
  <c r="AG31" i="18"/>
  <c r="AF31" i="18"/>
  <c r="AS30" i="18"/>
  <c r="AM30" i="18"/>
  <c r="AJ30" i="18"/>
  <c r="AI30" i="18"/>
  <c r="AH30" i="18"/>
  <c r="AG30" i="18"/>
  <c r="AF30" i="18"/>
  <c r="AS29" i="18"/>
  <c r="AR29" i="18"/>
  <c r="AP29" i="18"/>
  <c r="AN29" i="18"/>
  <c r="AM29" i="18"/>
  <c r="AL29" i="18"/>
  <c r="AK29" i="18"/>
  <c r="AJ29" i="18"/>
  <c r="AI29" i="18"/>
  <c r="AH29" i="18"/>
  <c r="AG29" i="18"/>
  <c r="AF29" i="18"/>
  <c r="AS28" i="18"/>
  <c r="AM28" i="18"/>
  <c r="AJ28" i="18"/>
  <c r="AI28" i="18"/>
  <c r="AH28" i="18"/>
  <c r="AG28" i="18"/>
  <c r="AF28" i="18"/>
  <c r="AS27" i="18"/>
  <c r="AR27" i="18"/>
  <c r="AP27" i="18"/>
  <c r="AN27" i="18"/>
  <c r="AM27" i="18"/>
  <c r="AL27" i="18"/>
  <c r="AK27" i="18"/>
  <c r="AJ27" i="18"/>
  <c r="AI27" i="18"/>
  <c r="AH27" i="18"/>
  <c r="AG27" i="18"/>
  <c r="AF27" i="18"/>
  <c r="AS26" i="18"/>
  <c r="AM26" i="18"/>
  <c r="AJ26" i="18"/>
  <c r="AI26" i="18"/>
  <c r="AH26" i="18"/>
  <c r="AG26" i="18"/>
  <c r="AF26" i="18"/>
  <c r="AS25" i="18"/>
  <c r="AR25" i="18"/>
  <c r="AP25" i="18"/>
  <c r="AN25" i="18"/>
  <c r="AM25" i="18"/>
  <c r="AL25" i="18"/>
  <c r="AK25" i="18"/>
  <c r="AJ25" i="18"/>
  <c r="AI25" i="18"/>
  <c r="AH25" i="18"/>
  <c r="AG25" i="18"/>
  <c r="AF25" i="18"/>
  <c r="AS24" i="18"/>
  <c r="AM24" i="18"/>
  <c r="AJ24" i="18"/>
  <c r="AI24" i="18"/>
  <c r="AH24" i="18"/>
  <c r="AG24" i="18"/>
  <c r="AF24" i="18"/>
  <c r="AS23" i="18"/>
  <c r="AR23" i="18"/>
  <c r="AP23" i="18"/>
  <c r="AN23" i="18"/>
  <c r="AM23" i="18"/>
  <c r="AL23" i="18"/>
  <c r="AK23" i="18"/>
  <c r="AJ23" i="18"/>
  <c r="AI23" i="18"/>
  <c r="AH23" i="18"/>
  <c r="AG23" i="18"/>
  <c r="AF23" i="18"/>
  <c r="AS22" i="18"/>
  <c r="AM22" i="18"/>
  <c r="AJ22" i="18"/>
  <c r="AI22" i="18"/>
  <c r="AH22" i="18"/>
  <c r="AG22" i="18"/>
  <c r="AF22" i="18"/>
  <c r="AS21" i="18"/>
  <c r="AR21" i="18"/>
  <c r="AP21" i="18"/>
  <c r="AN21" i="18"/>
  <c r="AM21" i="18"/>
  <c r="AL21" i="18"/>
  <c r="AK21" i="18"/>
  <c r="AJ21" i="18"/>
  <c r="AI21" i="18"/>
  <c r="AH21" i="18"/>
  <c r="AG21" i="18"/>
  <c r="AF21" i="18"/>
  <c r="AS20" i="18"/>
  <c r="AM20" i="18"/>
  <c r="AJ20" i="18"/>
  <c r="AI20" i="18"/>
  <c r="AH20" i="18"/>
  <c r="AG20" i="18"/>
  <c r="AF20" i="18"/>
  <c r="AS19" i="18"/>
  <c r="AR19" i="18"/>
  <c r="AP19" i="18"/>
  <c r="AN19" i="18"/>
  <c r="AM19" i="18"/>
  <c r="AL19" i="18"/>
  <c r="AK19" i="18"/>
  <c r="AJ19" i="18"/>
  <c r="AI19" i="18"/>
  <c r="AH19" i="18"/>
  <c r="AG19" i="18"/>
  <c r="AF19" i="18"/>
  <c r="AS18" i="18"/>
  <c r="AM18" i="18"/>
  <c r="AJ18" i="18"/>
  <c r="AI18" i="18"/>
  <c r="AH18" i="18"/>
  <c r="AG18" i="18"/>
  <c r="AF18" i="18"/>
  <c r="AS17" i="18"/>
  <c r="AR17" i="18"/>
  <c r="AP17" i="18"/>
  <c r="AN17" i="18"/>
  <c r="AM17" i="18"/>
  <c r="AL17" i="18"/>
  <c r="AK17" i="18"/>
  <c r="AJ17" i="18"/>
  <c r="AI17" i="18"/>
  <c r="AH17" i="18"/>
  <c r="AG17" i="18"/>
  <c r="AF17" i="18"/>
  <c r="AS16" i="18"/>
  <c r="AM16" i="18"/>
  <c r="AJ16" i="18"/>
  <c r="AI16" i="18"/>
  <c r="AH16" i="18"/>
  <c r="AG16" i="18"/>
  <c r="AF16" i="18"/>
  <c r="AS15" i="18"/>
  <c r="AR15" i="18"/>
  <c r="AP15" i="18"/>
  <c r="AN15" i="18"/>
  <c r="AM15" i="18"/>
  <c r="AL15" i="18"/>
  <c r="AK15" i="18"/>
  <c r="AJ15" i="18"/>
  <c r="AI15" i="18"/>
  <c r="AH15" i="18"/>
  <c r="AG15" i="18"/>
  <c r="AF15" i="18"/>
  <c r="AS14" i="18"/>
  <c r="AM14" i="18"/>
  <c r="AJ14" i="18"/>
  <c r="AI14" i="18"/>
  <c r="AH14" i="18"/>
  <c r="AG14" i="18"/>
  <c r="AF14" i="18"/>
  <c r="B14" i="18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AS13" i="18"/>
  <c r="AR13" i="18"/>
  <c r="AP13" i="18"/>
  <c r="AN13" i="18"/>
  <c r="AM13" i="18"/>
  <c r="AL13" i="18"/>
  <c r="AK13" i="18"/>
  <c r="AJ13" i="18"/>
  <c r="AI13" i="18"/>
  <c r="AH13" i="18"/>
  <c r="AG13" i="18"/>
  <c r="AF13" i="18"/>
  <c r="B13" i="18"/>
  <c r="AS12" i="18"/>
  <c r="AM12" i="18"/>
  <c r="AM53" i="18" s="1"/>
  <c r="AM54" i="18" s="1"/>
  <c r="AJ12" i="18"/>
  <c r="AJ53" i="18" s="1"/>
  <c r="AJ54" i="18" s="1"/>
  <c r="AI12" i="18"/>
  <c r="AH12" i="18"/>
  <c r="AG12" i="18"/>
  <c r="AG53" i="18" s="1"/>
  <c r="AG54" i="18" s="1"/>
  <c r="AF12" i="18"/>
  <c r="AR37" i="19" l="1"/>
  <c r="AW22" i="19"/>
  <c r="AW28" i="19"/>
  <c r="AW18" i="19"/>
  <c r="AW30" i="19"/>
  <c r="AN19" i="19"/>
  <c r="AN27" i="19"/>
  <c r="AM32" i="19"/>
  <c r="AK15" i="19"/>
  <c r="AK37" i="19" s="1"/>
  <c r="AP15" i="19"/>
  <c r="AP37" i="19" s="1"/>
  <c r="AN16" i="19"/>
  <c r="AK19" i="19"/>
  <c r="AW19" i="19" s="1"/>
  <c r="AP19" i="19"/>
  <c r="AN20" i="19"/>
  <c r="AW20" i="19" s="1"/>
  <c r="AK23" i="19"/>
  <c r="AW23" i="19" s="1"/>
  <c r="AP23" i="19"/>
  <c r="AN24" i="19"/>
  <c r="AK27" i="19"/>
  <c r="AW27" i="19" s="1"/>
  <c r="AP27" i="19"/>
  <c r="AN28" i="19"/>
  <c r="AK31" i="19"/>
  <c r="AW31" i="19" s="1"/>
  <c r="AP31" i="19"/>
  <c r="AN32" i="19"/>
  <c r="AK35" i="19"/>
  <c r="AW35" i="19" s="1"/>
  <c r="AP35" i="19"/>
  <c r="AM23" i="19"/>
  <c r="AM37" i="19" s="1"/>
  <c r="AN15" i="19"/>
  <c r="AN23" i="19"/>
  <c r="AN31" i="19"/>
  <c r="AN35" i="19"/>
  <c r="AN12" i="19"/>
  <c r="AW12" i="19"/>
  <c r="AL15" i="19"/>
  <c r="AL37" i="19" s="1"/>
  <c r="AK16" i="19"/>
  <c r="AW16" i="19" s="1"/>
  <c r="AL19" i="19"/>
  <c r="AK20" i="19"/>
  <c r="AL23" i="19"/>
  <c r="AK24" i="19"/>
  <c r="AW24" i="19" s="1"/>
  <c r="AL27" i="19"/>
  <c r="AK28" i="19"/>
  <c r="AL31" i="19"/>
  <c r="AK32" i="19"/>
  <c r="AW32" i="19" s="1"/>
  <c r="AL35" i="19"/>
  <c r="AW47" i="18"/>
  <c r="AW51" i="18"/>
  <c r="AH53" i="18"/>
  <c r="AH54" i="18" s="1"/>
  <c r="AR12" i="18"/>
  <c r="AL12" i="18"/>
  <c r="AP12" i="18"/>
  <c r="AK12" i="18"/>
  <c r="AS53" i="18"/>
  <c r="AS54" i="18" s="1"/>
  <c r="AN12" i="18"/>
  <c r="AW50" i="18"/>
  <c r="AI53" i="18"/>
  <c r="AI54" i="18" s="1"/>
  <c r="AR14" i="18"/>
  <c r="AL14" i="18"/>
  <c r="AP14" i="18"/>
  <c r="AK14" i="18"/>
  <c r="AW14" i="18" s="1"/>
  <c r="AN14" i="18"/>
  <c r="AR16" i="18"/>
  <c r="AL16" i="18"/>
  <c r="AP16" i="18"/>
  <c r="AK16" i="18"/>
  <c r="AW16" i="18" s="1"/>
  <c r="AN16" i="18"/>
  <c r="AR18" i="18"/>
  <c r="AL18" i="18"/>
  <c r="AP18" i="18"/>
  <c r="AK18" i="18"/>
  <c r="AW18" i="18" s="1"/>
  <c r="AN18" i="18"/>
  <c r="AR20" i="18"/>
  <c r="AL20" i="18"/>
  <c r="AP20" i="18"/>
  <c r="AK20" i="18"/>
  <c r="AW20" i="18" s="1"/>
  <c r="AN20" i="18"/>
  <c r="AR22" i="18"/>
  <c r="AL22" i="18"/>
  <c r="AW22" i="18" s="1"/>
  <c r="AP22" i="18"/>
  <c r="AK22" i="18"/>
  <c r="AN22" i="18"/>
  <c r="AR24" i="18"/>
  <c r="AL24" i="18"/>
  <c r="AP24" i="18"/>
  <c r="AK24" i="18"/>
  <c r="AW24" i="18" s="1"/>
  <c r="AN24" i="18"/>
  <c r="AR26" i="18"/>
  <c r="AL26" i="18"/>
  <c r="AP26" i="18"/>
  <c r="AK26" i="18"/>
  <c r="AW26" i="18" s="1"/>
  <c r="AN26" i="18"/>
  <c r="AR28" i="18"/>
  <c r="AL28" i="18"/>
  <c r="AP28" i="18"/>
  <c r="AK28" i="18"/>
  <c r="AW28" i="18" s="1"/>
  <c r="AN28" i="18"/>
  <c r="AR30" i="18"/>
  <c r="AL30" i="18"/>
  <c r="AP30" i="18"/>
  <c r="AK30" i="18"/>
  <c r="AN30" i="18"/>
  <c r="AR32" i="18"/>
  <c r="AL32" i="18"/>
  <c r="AP32" i="18"/>
  <c r="AK32" i="18"/>
  <c r="AW32" i="18" s="1"/>
  <c r="AN32" i="18"/>
  <c r="AR34" i="18"/>
  <c r="AL34" i="18"/>
  <c r="AP34" i="18"/>
  <c r="AK34" i="18"/>
  <c r="AW34" i="18" s="1"/>
  <c r="AN34" i="18"/>
  <c r="AW38" i="18"/>
  <c r="AW40" i="18"/>
  <c r="AW42" i="18"/>
  <c r="AW44" i="18"/>
  <c r="AW46" i="18"/>
  <c r="AW48" i="18"/>
  <c r="AW30" i="18"/>
  <c r="AW13" i="18"/>
  <c r="AW15" i="18"/>
  <c r="AW17" i="18"/>
  <c r="AW19" i="18"/>
  <c r="AW21" i="18"/>
  <c r="AW23" i="18"/>
  <c r="AW25" i="18"/>
  <c r="AW27" i="18"/>
  <c r="AW29" i="18"/>
  <c r="AW31" i="18"/>
  <c r="AW33" i="18"/>
  <c r="AW35" i="18"/>
  <c r="AK39" i="18"/>
  <c r="AW39" i="18" s="1"/>
  <c r="AP39" i="18"/>
  <c r="AK41" i="18"/>
  <c r="AW41" i="18" s="1"/>
  <c r="AP41" i="18"/>
  <c r="AK43" i="18"/>
  <c r="AW43" i="18" s="1"/>
  <c r="AP43" i="18"/>
  <c r="AK45" i="18"/>
  <c r="AW45" i="18" s="1"/>
  <c r="AP45" i="18"/>
  <c r="AK47" i="18"/>
  <c r="AP47" i="18"/>
  <c r="AK49" i="18"/>
  <c r="AW49" i="18" s="1"/>
  <c r="AP49" i="18"/>
  <c r="AK51" i="18"/>
  <c r="AP51" i="18"/>
  <c r="AF53" i="18"/>
  <c r="AF54" i="18" s="1"/>
  <c r="AL39" i="18"/>
  <c r="AL41" i="18"/>
  <c r="AL43" i="18"/>
  <c r="AL45" i="18"/>
  <c r="AL47" i="18"/>
  <c r="AL49" i="18"/>
  <c r="AL51" i="18"/>
  <c r="AW15" i="19" l="1"/>
  <c r="AW37" i="19"/>
  <c r="AN37" i="19"/>
  <c r="AN53" i="18"/>
  <c r="AN54" i="18" s="1"/>
  <c r="AL53" i="18"/>
  <c r="AL54" i="18" s="1"/>
  <c r="AP53" i="18"/>
  <c r="AP54" i="18" s="1"/>
  <c r="AR53" i="18"/>
  <c r="AR54" i="18" s="1"/>
  <c r="AW12" i="18"/>
  <c r="AW53" i="18" s="1"/>
  <c r="AW54" i="18" s="1"/>
  <c r="AK53" i="18"/>
  <c r="AK54" i="18" s="1"/>
  <c r="S18" i="17" l="1"/>
  <c r="R18" i="17"/>
  <c r="X403" i="5" l="1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Y403" i="5"/>
  <c r="W403" i="5"/>
  <c r="V403" i="5"/>
  <c r="U403" i="5"/>
  <c r="Y402" i="5"/>
  <c r="W402" i="5"/>
  <c r="V402" i="5"/>
  <c r="U402" i="5"/>
  <c r="Y401" i="5"/>
  <c r="W401" i="5"/>
  <c r="V401" i="5"/>
  <c r="U401" i="5"/>
  <c r="Y400" i="5"/>
  <c r="W400" i="5"/>
  <c r="V400" i="5"/>
  <c r="U400" i="5"/>
  <c r="Y399" i="5"/>
  <c r="W399" i="5"/>
  <c r="V399" i="5"/>
  <c r="U399" i="5"/>
  <c r="Y398" i="5"/>
  <c r="W398" i="5"/>
  <c r="V398" i="5"/>
  <c r="U398" i="5"/>
  <c r="Y397" i="5"/>
  <c r="W397" i="5"/>
  <c r="V397" i="5"/>
  <c r="U397" i="5"/>
  <c r="Y396" i="5"/>
  <c r="W396" i="5"/>
  <c r="V396" i="5"/>
  <c r="U396" i="5"/>
  <c r="Y395" i="5"/>
  <c r="W395" i="5"/>
  <c r="V395" i="5"/>
  <c r="U395" i="5"/>
  <c r="Y394" i="5"/>
  <c r="W394" i="5"/>
  <c r="V394" i="5"/>
  <c r="U394" i="5"/>
  <c r="Y393" i="5"/>
  <c r="W393" i="5"/>
  <c r="V393" i="5"/>
  <c r="U393" i="5"/>
  <c r="Y392" i="5"/>
  <c r="W392" i="5"/>
  <c r="V392" i="5"/>
  <c r="U392" i="5"/>
  <c r="Y391" i="5"/>
  <c r="W391" i="5"/>
  <c r="V391" i="5"/>
  <c r="U391" i="5"/>
  <c r="Y390" i="5"/>
  <c r="W390" i="5"/>
  <c r="V390" i="5"/>
  <c r="U390" i="5"/>
  <c r="Y389" i="5"/>
  <c r="W389" i="5"/>
  <c r="V389" i="5"/>
  <c r="U389" i="5"/>
  <c r="Y388" i="5"/>
  <c r="W388" i="5"/>
  <c r="V388" i="5"/>
  <c r="U388" i="5"/>
  <c r="Y387" i="5"/>
  <c r="W387" i="5"/>
  <c r="V387" i="5"/>
  <c r="U387" i="5"/>
  <c r="Y386" i="5"/>
  <c r="W386" i="5"/>
  <c r="V386" i="5"/>
  <c r="U386" i="5"/>
  <c r="Y385" i="5"/>
  <c r="W385" i="5"/>
  <c r="V385" i="5"/>
  <c r="U385" i="5"/>
  <c r="Y384" i="5"/>
  <c r="W384" i="5"/>
  <c r="V384" i="5"/>
  <c r="U384" i="5"/>
  <c r="Y383" i="5"/>
  <c r="W383" i="5"/>
  <c r="V383" i="5"/>
  <c r="U383" i="5"/>
  <c r="Y382" i="5"/>
  <c r="W382" i="5"/>
  <c r="V382" i="5"/>
  <c r="U382" i="5"/>
  <c r="Y381" i="5"/>
  <c r="W381" i="5"/>
  <c r="V381" i="5"/>
  <c r="U381" i="5"/>
  <c r="Y380" i="5"/>
  <c r="W380" i="5"/>
  <c r="V380" i="5"/>
  <c r="U380" i="5"/>
  <c r="Y379" i="5"/>
  <c r="W379" i="5"/>
  <c r="V379" i="5"/>
  <c r="U379" i="5"/>
  <c r="Y378" i="5"/>
  <c r="W378" i="5"/>
  <c r="V378" i="5"/>
  <c r="U378" i="5"/>
  <c r="Y377" i="5"/>
  <c r="W377" i="5"/>
  <c r="V377" i="5"/>
  <c r="U377" i="5"/>
  <c r="Y376" i="5"/>
  <c r="W376" i="5"/>
  <c r="V376" i="5"/>
  <c r="U376" i="5"/>
  <c r="Y375" i="5"/>
  <c r="W375" i="5"/>
  <c r="V375" i="5"/>
  <c r="U375" i="5"/>
  <c r="Y374" i="5"/>
  <c r="W374" i="5"/>
  <c r="V374" i="5"/>
  <c r="U374" i="5"/>
  <c r="Y373" i="5"/>
  <c r="W373" i="5"/>
  <c r="V373" i="5"/>
  <c r="U373" i="5"/>
  <c r="Y372" i="5"/>
  <c r="W372" i="5"/>
  <c r="V372" i="5"/>
  <c r="U372" i="5"/>
  <c r="Y371" i="5"/>
  <c r="W371" i="5"/>
  <c r="V371" i="5"/>
  <c r="U371" i="5"/>
  <c r="Y370" i="5"/>
  <c r="W370" i="5"/>
  <c r="V370" i="5"/>
  <c r="U370" i="5"/>
  <c r="Y369" i="5"/>
  <c r="W369" i="5"/>
  <c r="V369" i="5"/>
  <c r="U369" i="5"/>
  <c r="Y368" i="5"/>
  <c r="W368" i="5"/>
  <c r="V368" i="5"/>
  <c r="U368" i="5"/>
  <c r="Y367" i="5"/>
  <c r="W367" i="5"/>
  <c r="V367" i="5"/>
  <c r="U367" i="5"/>
  <c r="Y366" i="5"/>
  <c r="W366" i="5"/>
  <c r="V366" i="5"/>
  <c r="U366" i="5"/>
  <c r="Y365" i="5"/>
  <c r="W365" i="5"/>
  <c r="V365" i="5"/>
  <c r="U365" i="5"/>
  <c r="Y364" i="5"/>
  <c r="W364" i="5"/>
  <c r="V364" i="5"/>
  <c r="U364" i="5"/>
  <c r="Y363" i="5"/>
  <c r="W363" i="5"/>
  <c r="V363" i="5"/>
  <c r="U363" i="5"/>
  <c r="Y362" i="5"/>
  <c r="W362" i="5"/>
  <c r="V362" i="5"/>
  <c r="U362" i="5"/>
  <c r="Y361" i="5"/>
  <c r="W361" i="5"/>
  <c r="V361" i="5"/>
  <c r="U361" i="5"/>
  <c r="Y360" i="5"/>
  <c r="W360" i="5"/>
  <c r="V360" i="5"/>
  <c r="U360" i="5"/>
  <c r="Y359" i="5"/>
  <c r="W359" i="5"/>
  <c r="V359" i="5"/>
  <c r="U359" i="5"/>
  <c r="Y358" i="5"/>
  <c r="W358" i="5"/>
  <c r="V358" i="5"/>
  <c r="U358" i="5"/>
  <c r="Y357" i="5"/>
  <c r="W357" i="5"/>
  <c r="V357" i="5"/>
  <c r="U357" i="5"/>
  <c r="Y356" i="5"/>
  <c r="W356" i="5"/>
  <c r="V356" i="5"/>
  <c r="U356" i="5"/>
  <c r="Y355" i="5"/>
  <c r="W355" i="5"/>
  <c r="V355" i="5"/>
  <c r="U355" i="5"/>
  <c r="Y354" i="5"/>
  <c r="W354" i="5"/>
  <c r="V354" i="5"/>
  <c r="U354" i="5"/>
  <c r="Y353" i="5"/>
  <c r="W353" i="5"/>
  <c r="V353" i="5"/>
  <c r="U353" i="5"/>
  <c r="Y352" i="5"/>
  <c r="W352" i="5"/>
  <c r="V352" i="5"/>
  <c r="U352" i="5"/>
  <c r="Y351" i="5"/>
  <c r="W351" i="5"/>
  <c r="V351" i="5"/>
  <c r="U351" i="5"/>
  <c r="Y350" i="5"/>
  <c r="W350" i="5"/>
  <c r="V350" i="5"/>
  <c r="U350" i="5"/>
  <c r="Y349" i="5"/>
  <c r="W349" i="5"/>
  <c r="V349" i="5"/>
  <c r="U349" i="5"/>
  <c r="Y348" i="5"/>
  <c r="W348" i="5"/>
  <c r="V348" i="5"/>
  <c r="U348" i="5"/>
  <c r="Y347" i="5"/>
  <c r="W347" i="5"/>
  <c r="V347" i="5"/>
  <c r="U347" i="5"/>
  <c r="Y346" i="5"/>
  <c r="W346" i="5"/>
  <c r="V346" i="5"/>
  <c r="U346" i="5"/>
  <c r="Y345" i="5"/>
  <c r="W345" i="5"/>
  <c r="V345" i="5"/>
  <c r="U345" i="5"/>
  <c r="Y344" i="5"/>
  <c r="W344" i="5"/>
  <c r="V344" i="5"/>
  <c r="U344" i="5"/>
  <c r="Y343" i="5"/>
  <c r="W343" i="5"/>
  <c r="V343" i="5"/>
  <c r="U343" i="5"/>
  <c r="Y341" i="5"/>
  <c r="W341" i="5"/>
  <c r="V341" i="5"/>
  <c r="U341" i="5"/>
  <c r="Y340" i="5"/>
  <c r="W340" i="5"/>
  <c r="V340" i="5"/>
  <c r="U340" i="5"/>
  <c r="Y339" i="5"/>
  <c r="W339" i="5"/>
  <c r="V339" i="5"/>
  <c r="U339" i="5"/>
  <c r="Y338" i="5"/>
  <c r="W338" i="5"/>
  <c r="V338" i="5"/>
  <c r="U338" i="5"/>
  <c r="Y337" i="5"/>
  <c r="W337" i="5"/>
  <c r="V337" i="5"/>
  <c r="U337" i="5"/>
  <c r="Y336" i="5"/>
  <c r="W336" i="5"/>
  <c r="V336" i="5"/>
  <c r="U336" i="5"/>
  <c r="Y335" i="5"/>
  <c r="W335" i="5"/>
  <c r="V335" i="5"/>
  <c r="U335" i="5"/>
  <c r="Y334" i="5"/>
  <c r="W334" i="5"/>
  <c r="V334" i="5"/>
  <c r="U334" i="5"/>
  <c r="Y333" i="5"/>
  <c r="W333" i="5"/>
  <c r="V333" i="5"/>
  <c r="U333" i="5"/>
  <c r="Y332" i="5"/>
  <c r="W332" i="5"/>
  <c r="V332" i="5"/>
  <c r="U332" i="5"/>
  <c r="Y331" i="5"/>
  <c r="W331" i="5"/>
  <c r="V331" i="5"/>
  <c r="U331" i="5"/>
  <c r="Y330" i="5"/>
  <c r="W330" i="5"/>
  <c r="V330" i="5"/>
  <c r="U330" i="5"/>
  <c r="Y329" i="5"/>
  <c r="W329" i="5"/>
  <c r="V329" i="5"/>
  <c r="U329" i="5"/>
  <c r="Y328" i="5"/>
  <c r="W328" i="5"/>
  <c r="V328" i="5"/>
  <c r="U328" i="5"/>
  <c r="Y327" i="5"/>
  <c r="W327" i="5"/>
  <c r="V327" i="5"/>
  <c r="U327" i="5"/>
  <c r="Y326" i="5"/>
  <c r="W326" i="5"/>
  <c r="V326" i="5"/>
  <c r="U326" i="5"/>
  <c r="Y325" i="5"/>
  <c r="W325" i="5"/>
  <c r="V325" i="5"/>
  <c r="U325" i="5"/>
  <c r="Y324" i="5"/>
  <c r="W324" i="5"/>
  <c r="V324" i="5"/>
  <c r="U324" i="5"/>
  <c r="Y323" i="5"/>
  <c r="W323" i="5"/>
  <c r="V323" i="5"/>
  <c r="U323" i="5"/>
  <c r="Y322" i="5"/>
  <c r="W322" i="5"/>
  <c r="V322" i="5"/>
  <c r="U322" i="5"/>
  <c r="Y321" i="5"/>
  <c r="W321" i="5"/>
  <c r="V321" i="5"/>
  <c r="U321" i="5"/>
  <c r="Y320" i="5"/>
  <c r="W320" i="5"/>
  <c r="V320" i="5"/>
  <c r="U320" i="5"/>
  <c r="Y319" i="5"/>
  <c r="W319" i="5"/>
  <c r="V319" i="5"/>
  <c r="U319" i="5"/>
  <c r="Y318" i="5"/>
  <c r="W318" i="5"/>
  <c r="V318" i="5"/>
  <c r="U318" i="5"/>
  <c r="Y317" i="5"/>
  <c r="W317" i="5"/>
  <c r="V317" i="5"/>
  <c r="U317" i="5"/>
  <c r="Y316" i="5"/>
  <c r="W316" i="5"/>
  <c r="V316" i="5"/>
  <c r="U316" i="5"/>
  <c r="Y315" i="5"/>
  <c r="W315" i="5"/>
  <c r="V315" i="5"/>
  <c r="U315" i="5"/>
  <c r="Y314" i="5"/>
  <c r="W314" i="5"/>
  <c r="V314" i="5"/>
  <c r="U314" i="5"/>
  <c r="Y313" i="5"/>
  <c r="W313" i="5"/>
  <c r="V313" i="5"/>
  <c r="U313" i="5"/>
  <c r="Y312" i="5"/>
  <c r="W312" i="5"/>
  <c r="V312" i="5"/>
  <c r="U312" i="5"/>
  <c r="Y311" i="5"/>
  <c r="W311" i="5"/>
  <c r="V311" i="5"/>
  <c r="U311" i="5"/>
  <c r="Y310" i="5"/>
  <c r="W310" i="5"/>
  <c r="V310" i="5"/>
  <c r="U310" i="5"/>
  <c r="Y309" i="5"/>
  <c r="W309" i="5"/>
  <c r="V309" i="5"/>
  <c r="U309" i="5"/>
  <c r="Y308" i="5"/>
  <c r="W308" i="5"/>
  <c r="V308" i="5"/>
  <c r="U308" i="5"/>
  <c r="Y307" i="5"/>
  <c r="W307" i="5"/>
  <c r="V307" i="5"/>
  <c r="U307" i="5"/>
  <c r="Y306" i="5"/>
  <c r="W306" i="5"/>
  <c r="V306" i="5"/>
  <c r="U306" i="5"/>
  <c r="Y305" i="5"/>
  <c r="W305" i="5"/>
  <c r="V305" i="5"/>
  <c r="U305" i="5"/>
  <c r="Y304" i="5"/>
  <c r="W304" i="5"/>
  <c r="V304" i="5"/>
  <c r="U304" i="5"/>
  <c r="Y303" i="5"/>
  <c r="W303" i="5"/>
  <c r="V303" i="5"/>
  <c r="U303" i="5"/>
  <c r="Y302" i="5"/>
  <c r="W302" i="5"/>
  <c r="V302" i="5"/>
  <c r="U302" i="5"/>
  <c r="Y301" i="5"/>
  <c r="W301" i="5"/>
  <c r="V301" i="5"/>
  <c r="U301" i="5"/>
  <c r="Y300" i="5"/>
  <c r="W300" i="5"/>
  <c r="V300" i="5"/>
  <c r="U300" i="5"/>
  <c r="Y299" i="5"/>
  <c r="W299" i="5"/>
  <c r="V299" i="5"/>
  <c r="U299" i="5"/>
  <c r="Y298" i="5"/>
  <c r="W298" i="5"/>
  <c r="V298" i="5"/>
  <c r="U298" i="5"/>
  <c r="Y297" i="5"/>
  <c r="W297" i="5"/>
  <c r="V297" i="5"/>
  <c r="U297" i="5"/>
  <c r="Y296" i="5"/>
  <c r="W296" i="5"/>
  <c r="V296" i="5"/>
  <c r="U296" i="5"/>
  <c r="Y295" i="5"/>
  <c r="W295" i="5"/>
  <c r="V295" i="5"/>
  <c r="U295" i="5"/>
  <c r="Y294" i="5"/>
  <c r="W294" i="5"/>
  <c r="V294" i="5"/>
  <c r="U294" i="5"/>
  <c r="Y293" i="5"/>
  <c r="W293" i="5"/>
  <c r="V293" i="5"/>
  <c r="U293" i="5"/>
  <c r="Y292" i="5"/>
  <c r="W292" i="5"/>
  <c r="V292" i="5"/>
  <c r="U292" i="5"/>
  <c r="Y291" i="5"/>
  <c r="W291" i="5"/>
  <c r="V291" i="5"/>
  <c r="U291" i="5"/>
  <c r="Y290" i="5"/>
  <c r="W290" i="5"/>
  <c r="V290" i="5"/>
  <c r="U290" i="5"/>
  <c r="Y289" i="5"/>
  <c r="W289" i="5"/>
  <c r="V289" i="5"/>
  <c r="U289" i="5"/>
  <c r="Y288" i="5"/>
  <c r="W288" i="5"/>
  <c r="V288" i="5"/>
  <c r="U288" i="5"/>
  <c r="Y287" i="5"/>
  <c r="W287" i="5"/>
  <c r="V287" i="5"/>
  <c r="U287" i="5"/>
  <c r="Y286" i="5"/>
  <c r="W286" i="5"/>
  <c r="V286" i="5"/>
  <c r="U286" i="5"/>
  <c r="Y285" i="5"/>
  <c r="W285" i="5"/>
  <c r="V285" i="5"/>
  <c r="U285" i="5"/>
  <c r="Y284" i="5"/>
  <c r="W284" i="5"/>
  <c r="V284" i="5"/>
  <c r="U284" i="5"/>
  <c r="Y283" i="5"/>
  <c r="W283" i="5"/>
  <c r="V283" i="5"/>
  <c r="U283" i="5"/>
  <c r="Y282" i="5"/>
  <c r="W282" i="5"/>
  <c r="V282" i="5"/>
  <c r="U282" i="5"/>
  <c r="Y281" i="5"/>
  <c r="W281" i="5"/>
  <c r="V281" i="5"/>
  <c r="U281" i="5"/>
  <c r="Y280" i="5"/>
  <c r="W280" i="5"/>
  <c r="V280" i="5"/>
  <c r="U280" i="5"/>
  <c r="Y279" i="5"/>
  <c r="W279" i="5"/>
  <c r="V279" i="5"/>
  <c r="U279" i="5"/>
  <c r="Y278" i="5"/>
  <c r="W278" i="5"/>
  <c r="V278" i="5"/>
  <c r="U278" i="5"/>
  <c r="Y277" i="5"/>
  <c r="W277" i="5"/>
  <c r="V277" i="5"/>
  <c r="U277" i="5"/>
  <c r="Y276" i="5"/>
  <c r="W276" i="5"/>
  <c r="V276" i="5"/>
  <c r="U276" i="5"/>
  <c r="Y275" i="5"/>
  <c r="W275" i="5"/>
  <c r="V275" i="5"/>
  <c r="U275" i="5"/>
  <c r="Y274" i="5"/>
  <c r="W274" i="5"/>
  <c r="V274" i="5"/>
  <c r="U274" i="5"/>
  <c r="Y273" i="5"/>
  <c r="W273" i="5"/>
  <c r="V273" i="5"/>
  <c r="U273" i="5"/>
  <c r="Y272" i="5"/>
  <c r="W272" i="5"/>
  <c r="V272" i="5"/>
  <c r="U272" i="5"/>
  <c r="Y271" i="5"/>
  <c r="W271" i="5"/>
  <c r="V271" i="5"/>
  <c r="U271" i="5"/>
  <c r="Y270" i="5"/>
  <c r="W270" i="5"/>
  <c r="V270" i="5"/>
  <c r="U270" i="5"/>
  <c r="Y269" i="5"/>
  <c r="W269" i="5"/>
  <c r="V269" i="5"/>
  <c r="U269" i="5"/>
  <c r="Y268" i="5"/>
  <c r="W268" i="5"/>
  <c r="V268" i="5"/>
  <c r="U268" i="5"/>
  <c r="Y267" i="5"/>
  <c r="W267" i="5"/>
  <c r="V267" i="5"/>
  <c r="U267" i="5"/>
  <c r="Y266" i="5"/>
  <c r="W266" i="5"/>
  <c r="V266" i="5"/>
  <c r="U266" i="5"/>
  <c r="Y265" i="5"/>
  <c r="W265" i="5"/>
  <c r="V265" i="5"/>
  <c r="U265" i="5"/>
  <c r="Y264" i="5"/>
  <c r="W264" i="5"/>
  <c r="V264" i="5"/>
  <c r="U264" i="5"/>
  <c r="Y263" i="5"/>
  <c r="W263" i="5"/>
  <c r="V263" i="5"/>
  <c r="U263" i="5"/>
  <c r="Y262" i="5"/>
  <c r="W262" i="5"/>
  <c r="V262" i="5"/>
  <c r="U262" i="5"/>
  <c r="Y261" i="5"/>
  <c r="W261" i="5"/>
  <c r="V261" i="5"/>
  <c r="U261" i="5"/>
  <c r="Y260" i="5"/>
  <c r="W260" i="5"/>
  <c r="V260" i="5"/>
  <c r="U260" i="5"/>
  <c r="Y259" i="5"/>
  <c r="W259" i="5"/>
  <c r="V259" i="5"/>
  <c r="U259" i="5"/>
  <c r="Y258" i="5"/>
  <c r="W258" i="5"/>
  <c r="V258" i="5"/>
  <c r="U258" i="5"/>
  <c r="Y257" i="5"/>
  <c r="W257" i="5"/>
  <c r="V257" i="5"/>
  <c r="U257" i="5"/>
  <c r="Y256" i="5"/>
  <c r="W256" i="5"/>
  <c r="V256" i="5"/>
  <c r="U256" i="5"/>
  <c r="Y255" i="5"/>
  <c r="W255" i="5"/>
  <c r="V255" i="5"/>
  <c r="U255" i="5"/>
  <c r="Y254" i="5"/>
  <c r="W254" i="5"/>
  <c r="V254" i="5"/>
  <c r="U254" i="5"/>
  <c r="Y253" i="5"/>
  <c r="W253" i="5"/>
  <c r="V253" i="5"/>
  <c r="U253" i="5"/>
  <c r="Y252" i="5"/>
  <c r="W252" i="5"/>
  <c r="V252" i="5"/>
  <c r="U252" i="5"/>
  <c r="Y251" i="5"/>
  <c r="W251" i="5"/>
  <c r="V251" i="5"/>
  <c r="U251" i="5"/>
  <c r="Y250" i="5"/>
  <c r="W250" i="5"/>
  <c r="V250" i="5"/>
  <c r="U250" i="5"/>
  <c r="Y249" i="5"/>
  <c r="W249" i="5"/>
  <c r="V249" i="5"/>
  <c r="U249" i="5"/>
  <c r="Y248" i="5"/>
  <c r="W248" i="5"/>
  <c r="V248" i="5"/>
  <c r="U248" i="5"/>
  <c r="Y247" i="5"/>
  <c r="W247" i="5"/>
  <c r="V247" i="5"/>
  <c r="U247" i="5"/>
  <c r="Y246" i="5"/>
  <c r="W246" i="5"/>
  <c r="V246" i="5"/>
  <c r="U246" i="5"/>
  <c r="Y245" i="5"/>
  <c r="W245" i="5"/>
  <c r="V245" i="5"/>
  <c r="U245" i="5"/>
  <c r="Y244" i="5"/>
  <c r="W244" i="5"/>
  <c r="V244" i="5"/>
  <c r="U244" i="5"/>
  <c r="Y243" i="5"/>
  <c r="W243" i="5"/>
  <c r="V243" i="5"/>
  <c r="U243" i="5"/>
  <c r="Y242" i="5"/>
  <c r="W242" i="5"/>
  <c r="V242" i="5"/>
  <c r="U242" i="5"/>
  <c r="Y240" i="5"/>
  <c r="W240" i="5"/>
  <c r="V240" i="5"/>
  <c r="U240" i="5"/>
  <c r="Y239" i="5"/>
  <c r="W239" i="5"/>
  <c r="V239" i="5"/>
  <c r="U239" i="5"/>
  <c r="Y238" i="5"/>
  <c r="W238" i="5"/>
  <c r="V238" i="5"/>
  <c r="U238" i="5"/>
  <c r="Y237" i="5"/>
  <c r="W237" i="5"/>
  <c r="V237" i="5"/>
  <c r="U237" i="5"/>
  <c r="Y236" i="5"/>
  <c r="W236" i="5"/>
  <c r="V236" i="5"/>
  <c r="U236" i="5"/>
  <c r="Y235" i="5"/>
  <c r="W235" i="5"/>
  <c r="V235" i="5"/>
  <c r="U235" i="5"/>
  <c r="Y234" i="5"/>
  <c r="W234" i="5"/>
  <c r="V234" i="5"/>
  <c r="U234" i="5"/>
  <c r="Y233" i="5"/>
  <c r="W233" i="5"/>
  <c r="V233" i="5"/>
  <c r="U233" i="5"/>
  <c r="Y232" i="5"/>
  <c r="W232" i="5"/>
  <c r="V232" i="5"/>
  <c r="U232" i="5"/>
  <c r="Y231" i="5"/>
  <c r="W231" i="5"/>
  <c r="V231" i="5"/>
  <c r="U231" i="5"/>
  <c r="Y230" i="5"/>
  <c r="W230" i="5"/>
  <c r="V230" i="5"/>
  <c r="U230" i="5"/>
  <c r="Y229" i="5"/>
  <c r="W229" i="5"/>
  <c r="V229" i="5"/>
  <c r="U229" i="5"/>
  <c r="Y228" i="5"/>
  <c r="W228" i="5"/>
  <c r="V228" i="5"/>
  <c r="U228" i="5"/>
  <c r="Y227" i="5"/>
  <c r="W227" i="5"/>
  <c r="V227" i="5"/>
  <c r="U227" i="5"/>
  <c r="Y226" i="5"/>
  <c r="W226" i="5"/>
  <c r="V226" i="5"/>
  <c r="U226" i="5"/>
  <c r="Y225" i="5"/>
  <c r="W225" i="5"/>
  <c r="V225" i="5"/>
  <c r="U225" i="5"/>
  <c r="Y224" i="5"/>
  <c r="W224" i="5"/>
  <c r="V224" i="5"/>
  <c r="U224" i="5"/>
  <c r="Y223" i="5"/>
  <c r="W223" i="5"/>
  <c r="V223" i="5"/>
  <c r="U223" i="5"/>
  <c r="Y222" i="5"/>
  <c r="W222" i="5"/>
  <c r="V222" i="5"/>
  <c r="U222" i="5"/>
  <c r="Y221" i="5"/>
  <c r="W221" i="5"/>
  <c r="V221" i="5"/>
  <c r="U221" i="5"/>
  <c r="Y220" i="5"/>
  <c r="W220" i="5"/>
  <c r="V220" i="5"/>
  <c r="U220" i="5"/>
  <c r="Y219" i="5"/>
  <c r="W219" i="5"/>
  <c r="V219" i="5"/>
  <c r="U219" i="5"/>
  <c r="Y218" i="5"/>
  <c r="W218" i="5"/>
  <c r="V218" i="5"/>
  <c r="U218" i="5"/>
  <c r="Y217" i="5"/>
  <c r="W217" i="5"/>
  <c r="V217" i="5"/>
  <c r="U217" i="5"/>
  <c r="Y216" i="5"/>
  <c r="W216" i="5"/>
  <c r="V216" i="5"/>
  <c r="U216" i="5"/>
  <c r="Y215" i="5"/>
  <c r="W215" i="5"/>
  <c r="V215" i="5"/>
  <c r="U215" i="5"/>
  <c r="Y214" i="5"/>
  <c r="W214" i="5"/>
  <c r="V214" i="5"/>
  <c r="U214" i="5"/>
  <c r="Y213" i="5"/>
  <c r="W213" i="5"/>
  <c r="V213" i="5"/>
  <c r="U213" i="5"/>
  <c r="Y212" i="5"/>
  <c r="W212" i="5"/>
  <c r="V212" i="5"/>
  <c r="U212" i="5"/>
  <c r="Y211" i="5"/>
  <c r="W211" i="5"/>
  <c r="V211" i="5"/>
  <c r="U211" i="5"/>
  <c r="Y210" i="5"/>
  <c r="W210" i="5"/>
  <c r="V210" i="5"/>
  <c r="U210" i="5"/>
  <c r="Y209" i="5"/>
  <c r="W209" i="5"/>
  <c r="V209" i="5"/>
  <c r="U209" i="5"/>
  <c r="Y208" i="5"/>
  <c r="W208" i="5"/>
  <c r="V208" i="5"/>
  <c r="U208" i="5"/>
  <c r="Y207" i="5"/>
  <c r="W207" i="5"/>
  <c r="V207" i="5"/>
  <c r="U207" i="5"/>
  <c r="Y206" i="5"/>
  <c r="W206" i="5"/>
  <c r="V206" i="5"/>
  <c r="U206" i="5"/>
  <c r="Y205" i="5"/>
  <c r="W205" i="5"/>
  <c r="V205" i="5"/>
  <c r="U205" i="5"/>
  <c r="Y204" i="5"/>
  <c r="W204" i="5"/>
  <c r="V204" i="5"/>
  <c r="U204" i="5"/>
  <c r="Y203" i="5"/>
  <c r="W203" i="5"/>
  <c r="V203" i="5"/>
  <c r="U203" i="5"/>
  <c r="Y202" i="5"/>
  <c r="W202" i="5"/>
  <c r="V202" i="5"/>
  <c r="U202" i="5"/>
  <c r="Y201" i="5"/>
  <c r="W201" i="5"/>
  <c r="V201" i="5"/>
  <c r="U201" i="5"/>
  <c r="Y200" i="5"/>
  <c r="W200" i="5"/>
  <c r="V200" i="5"/>
  <c r="U200" i="5"/>
  <c r="Y199" i="5"/>
  <c r="W199" i="5"/>
  <c r="V199" i="5"/>
  <c r="U199" i="5"/>
  <c r="Y198" i="5"/>
  <c r="W198" i="5"/>
  <c r="V198" i="5"/>
  <c r="U198" i="5"/>
  <c r="Y197" i="5"/>
  <c r="W197" i="5"/>
  <c r="V197" i="5"/>
  <c r="U197" i="5"/>
  <c r="Y196" i="5"/>
  <c r="W196" i="5"/>
  <c r="V196" i="5"/>
  <c r="U196" i="5"/>
  <c r="Y195" i="5"/>
  <c r="W195" i="5"/>
  <c r="V195" i="5"/>
  <c r="U195" i="5"/>
  <c r="Y194" i="5"/>
  <c r="W194" i="5"/>
  <c r="V194" i="5"/>
  <c r="U194" i="5"/>
  <c r="Y193" i="5"/>
  <c r="W193" i="5"/>
  <c r="V193" i="5"/>
  <c r="U193" i="5"/>
  <c r="Y192" i="5"/>
  <c r="W192" i="5"/>
  <c r="V192" i="5"/>
  <c r="U192" i="5"/>
  <c r="Y191" i="5"/>
  <c r="W191" i="5"/>
  <c r="V191" i="5"/>
  <c r="U191" i="5"/>
  <c r="Y190" i="5"/>
  <c r="W190" i="5"/>
  <c r="V190" i="5"/>
  <c r="U190" i="5"/>
  <c r="Y189" i="5"/>
  <c r="W189" i="5"/>
  <c r="V189" i="5"/>
  <c r="U189" i="5"/>
  <c r="Y188" i="5"/>
  <c r="W188" i="5"/>
  <c r="V188" i="5"/>
  <c r="U188" i="5"/>
  <c r="Y187" i="5"/>
  <c r="W187" i="5"/>
  <c r="V187" i="5"/>
  <c r="U187" i="5"/>
  <c r="Y186" i="5"/>
  <c r="W186" i="5"/>
  <c r="V186" i="5"/>
  <c r="U186" i="5"/>
  <c r="Y185" i="5"/>
  <c r="W185" i="5"/>
  <c r="V185" i="5"/>
  <c r="U185" i="5"/>
  <c r="Y184" i="5"/>
  <c r="W184" i="5"/>
  <c r="V184" i="5"/>
  <c r="U184" i="5"/>
  <c r="Y183" i="5"/>
  <c r="W183" i="5"/>
  <c r="V183" i="5"/>
  <c r="U183" i="5"/>
  <c r="Y182" i="5"/>
  <c r="W182" i="5"/>
  <c r="V182" i="5"/>
  <c r="U182" i="5"/>
  <c r="Y181" i="5"/>
  <c r="W181" i="5"/>
  <c r="V181" i="5"/>
  <c r="U181" i="5"/>
  <c r="Y180" i="5"/>
  <c r="W180" i="5"/>
  <c r="V180" i="5"/>
  <c r="U180" i="5"/>
  <c r="Y179" i="5"/>
  <c r="W179" i="5"/>
  <c r="V179" i="5"/>
  <c r="U179" i="5"/>
  <c r="Y178" i="5"/>
  <c r="W178" i="5"/>
  <c r="V178" i="5"/>
  <c r="U178" i="5"/>
  <c r="Y177" i="5"/>
  <c r="W177" i="5"/>
  <c r="V177" i="5"/>
  <c r="U177" i="5"/>
  <c r="Y176" i="5"/>
  <c r="W176" i="5"/>
  <c r="V176" i="5"/>
  <c r="U176" i="5"/>
  <c r="Y175" i="5"/>
  <c r="W175" i="5"/>
  <c r="V175" i="5"/>
  <c r="U175" i="5"/>
  <c r="Y174" i="5"/>
  <c r="W174" i="5"/>
  <c r="V174" i="5"/>
  <c r="U174" i="5"/>
  <c r="Y173" i="5"/>
  <c r="W173" i="5"/>
  <c r="V173" i="5"/>
  <c r="U173" i="5"/>
  <c r="Y172" i="5"/>
  <c r="W172" i="5"/>
  <c r="V172" i="5"/>
  <c r="U172" i="5"/>
  <c r="Y171" i="5"/>
  <c r="W171" i="5"/>
  <c r="V171" i="5"/>
  <c r="U171" i="5"/>
  <c r="Y170" i="5"/>
  <c r="W170" i="5"/>
  <c r="V170" i="5"/>
  <c r="U170" i="5"/>
  <c r="Y169" i="5"/>
  <c r="W169" i="5"/>
  <c r="V169" i="5"/>
  <c r="U169" i="5"/>
  <c r="Y168" i="5"/>
  <c r="W168" i="5"/>
  <c r="V168" i="5"/>
  <c r="U168" i="5"/>
  <c r="Y167" i="5"/>
  <c r="W167" i="5"/>
  <c r="V167" i="5"/>
  <c r="U167" i="5"/>
  <c r="Y166" i="5"/>
  <c r="W166" i="5"/>
  <c r="V166" i="5"/>
  <c r="U166" i="5"/>
  <c r="Y165" i="5"/>
  <c r="W165" i="5"/>
  <c r="V165" i="5"/>
  <c r="U165" i="5"/>
  <c r="Y164" i="5"/>
  <c r="W164" i="5"/>
  <c r="V164" i="5"/>
  <c r="U164" i="5"/>
  <c r="Y163" i="5"/>
  <c r="W163" i="5"/>
  <c r="V163" i="5"/>
  <c r="U163" i="5"/>
  <c r="Y162" i="5"/>
  <c r="W162" i="5"/>
  <c r="V162" i="5"/>
  <c r="U162" i="5"/>
  <c r="Y161" i="5"/>
  <c r="W161" i="5"/>
  <c r="V161" i="5"/>
  <c r="U161" i="5"/>
  <c r="Y160" i="5"/>
  <c r="W160" i="5"/>
  <c r="V160" i="5"/>
  <c r="U160" i="5"/>
  <c r="Y159" i="5"/>
  <c r="W159" i="5"/>
  <c r="V159" i="5"/>
  <c r="U159" i="5"/>
  <c r="Y158" i="5"/>
  <c r="W158" i="5"/>
  <c r="V158" i="5"/>
  <c r="U158" i="5"/>
  <c r="Y157" i="5"/>
  <c r="W157" i="5"/>
  <c r="V157" i="5"/>
  <c r="U157" i="5"/>
  <c r="Y156" i="5"/>
  <c r="W156" i="5"/>
  <c r="V156" i="5"/>
  <c r="U156" i="5"/>
  <c r="Y155" i="5"/>
  <c r="W155" i="5"/>
  <c r="V155" i="5"/>
  <c r="U155" i="5"/>
  <c r="Y154" i="5"/>
  <c r="W154" i="5"/>
  <c r="V154" i="5"/>
  <c r="U154" i="5"/>
  <c r="Y153" i="5"/>
  <c r="W153" i="5"/>
  <c r="V153" i="5"/>
  <c r="U153" i="5"/>
  <c r="Y152" i="5"/>
  <c r="W152" i="5"/>
  <c r="V152" i="5"/>
  <c r="U152" i="5"/>
  <c r="Y151" i="5"/>
  <c r="W151" i="5"/>
  <c r="V151" i="5"/>
  <c r="U151" i="5"/>
  <c r="Y150" i="5"/>
  <c r="W150" i="5"/>
  <c r="V150" i="5"/>
  <c r="U150" i="5"/>
  <c r="Y149" i="5"/>
  <c r="W149" i="5"/>
  <c r="V149" i="5"/>
  <c r="U149" i="5"/>
  <c r="Y148" i="5"/>
  <c r="W148" i="5"/>
  <c r="V148" i="5"/>
  <c r="U148" i="5"/>
  <c r="Y147" i="5"/>
  <c r="W147" i="5"/>
  <c r="V147" i="5"/>
  <c r="U147" i="5"/>
  <c r="Y146" i="5"/>
  <c r="W146" i="5"/>
  <c r="V146" i="5"/>
  <c r="U146" i="5"/>
  <c r="Y145" i="5"/>
  <c r="W145" i="5"/>
  <c r="V145" i="5"/>
  <c r="U145" i="5"/>
  <c r="Y144" i="5"/>
  <c r="W144" i="5"/>
  <c r="V144" i="5"/>
  <c r="U144" i="5"/>
  <c r="Y143" i="5"/>
  <c r="W143" i="5"/>
  <c r="V143" i="5"/>
  <c r="U143" i="5"/>
  <c r="Y142" i="5"/>
  <c r="W142" i="5"/>
  <c r="V142" i="5"/>
  <c r="U142" i="5"/>
  <c r="Y141" i="5"/>
  <c r="W141" i="5"/>
  <c r="V141" i="5"/>
  <c r="U141" i="5"/>
  <c r="Y140" i="5"/>
  <c r="W140" i="5"/>
  <c r="V140" i="5"/>
  <c r="U140" i="5"/>
  <c r="Y139" i="5"/>
  <c r="W139" i="5"/>
  <c r="V139" i="5"/>
  <c r="U139" i="5"/>
  <c r="Y138" i="5"/>
  <c r="W138" i="5"/>
  <c r="V138" i="5"/>
  <c r="U138" i="5"/>
  <c r="Y137" i="5"/>
  <c r="W137" i="5"/>
  <c r="V137" i="5"/>
  <c r="U137" i="5"/>
  <c r="Y136" i="5"/>
  <c r="W136" i="5"/>
  <c r="V136" i="5"/>
  <c r="U136" i="5"/>
  <c r="Y135" i="5"/>
  <c r="W135" i="5"/>
  <c r="V135" i="5"/>
  <c r="U135" i="5"/>
  <c r="Y134" i="5"/>
  <c r="W134" i="5"/>
  <c r="V134" i="5"/>
  <c r="U134" i="5"/>
  <c r="Y133" i="5"/>
  <c r="W133" i="5"/>
  <c r="V133" i="5"/>
  <c r="U133" i="5"/>
  <c r="Y132" i="5"/>
  <c r="W132" i="5"/>
  <c r="V132" i="5"/>
  <c r="U132" i="5"/>
  <c r="Y131" i="5"/>
  <c r="W131" i="5"/>
  <c r="V131" i="5"/>
  <c r="U131" i="5"/>
  <c r="Y129" i="5"/>
  <c r="W129" i="5"/>
  <c r="V129" i="5"/>
  <c r="U129" i="5"/>
  <c r="Y128" i="5"/>
  <c r="W128" i="5"/>
  <c r="V128" i="5"/>
  <c r="U128" i="5"/>
  <c r="Y127" i="5"/>
  <c r="W127" i="5"/>
  <c r="V127" i="5"/>
  <c r="U127" i="5"/>
  <c r="Y126" i="5"/>
  <c r="W126" i="5"/>
  <c r="V126" i="5"/>
  <c r="U126" i="5"/>
  <c r="Y125" i="5"/>
  <c r="W125" i="5"/>
  <c r="V125" i="5"/>
  <c r="U125" i="5"/>
  <c r="Y124" i="5"/>
  <c r="W124" i="5"/>
  <c r="V124" i="5"/>
  <c r="U124" i="5"/>
  <c r="Y123" i="5"/>
  <c r="W123" i="5"/>
  <c r="V123" i="5"/>
  <c r="U123" i="5"/>
  <c r="Y122" i="5"/>
  <c r="W122" i="5"/>
  <c r="V122" i="5"/>
  <c r="U122" i="5"/>
  <c r="Y121" i="5"/>
  <c r="W121" i="5"/>
  <c r="V121" i="5"/>
  <c r="U121" i="5"/>
  <c r="Y120" i="5"/>
  <c r="W120" i="5"/>
  <c r="V120" i="5"/>
  <c r="U120" i="5"/>
  <c r="Y119" i="5"/>
  <c r="W119" i="5"/>
  <c r="V119" i="5"/>
  <c r="U119" i="5"/>
  <c r="Y118" i="5"/>
  <c r="W118" i="5"/>
  <c r="V118" i="5"/>
  <c r="U118" i="5"/>
  <c r="Y117" i="5"/>
  <c r="W117" i="5"/>
  <c r="V117" i="5"/>
  <c r="U117" i="5"/>
  <c r="Y116" i="5"/>
  <c r="W116" i="5"/>
  <c r="V116" i="5"/>
  <c r="U116" i="5"/>
  <c r="Y115" i="5"/>
  <c r="W115" i="5"/>
  <c r="V115" i="5"/>
  <c r="U115" i="5"/>
  <c r="Y114" i="5"/>
  <c r="W114" i="5"/>
  <c r="V114" i="5"/>
  <c r="U114" i="5"/>
  <c r="Y113" i="5"/>
  <c r="W113" i="5"/>
  <c r="V113" i="5"/>
  <c r="U113" i="5"/>
  <c r="Y112" i="5"/>
  <c r="W112" i="5"/>
  <c r="V112" i="5"/>
  <c r="U112" i="5"/>
  <c r="Y111" i="5"/>
  <c r="W111" i="5"/>
  <c r="V111" i="5"/>
  <c r="U111" i="5"/>
  <c r="Y110" i="5"/>
  <c r="W110" i="5"/>
  <c r="V110" i="5"/>
  <c r="U110" i="5"/>
  <c r="Y109" i="5"/>
  <c r="W109" i="5"/>
  <c r="V109" i="5"/>
  <c r="U109" i="5"/>
  <c r="Y108" i="5"/>
  <c r="W108" i="5"/>
  <c r="V108" i="5"/>
  <c r="U108" i="5"/>
  <c r="Y107" i="5"/>
  <c r="W107" i="5"/>
  <c r="V107" i="5"/>
  <c r="U107" i="5"/>
  <c r="Y106" i="5"/>
  <c r="W106" i="5"/>
  <c r="V106" i="5"/>
  <c r="U106" i="5"/>
  <c r="Y105" i="5"/>
  <c r="W105" i="5"/>
  <c r="V105" i="5"/>
  <c r="U105" i="5"/>
  <c r="Y104" i="5"/>
  <c r="W104" i="5"/>
  <c r="V104" i="5"/>
  <c r="U104" i="5"/>
  <c r="Y103" i="5"/>
  <c r="W103" i="5"/>
  <c r="V103" i="5"/>
  <c r="U103" i="5"/>
  <c r="Y102" i="5"/>
  <c r="W102" i="5"/>
  <c r="V102" i="5"/>
  <c r="U102" i="5"/>
  <c r="Y101" i="5"/>
  <c r="W101" i="5"/>
  <c r="V101" i="5"/>
  <c r="U101" i="5"/>
  <c r="Y100" i="5"/>
  <c r="W100" i="5"/>
  <c r="V100" i="5"/>
  <c r="U100" i="5"/>
  <c r="Y99" i="5"/>
  <c r="W99" i="5"/>
  <c r="V99" i="5"/>
  <c r="U99" i="5"/>
  <c r="Y98" i="5"/>
  <c r="W98" i="5"/>
  <c r="V98" i="5"/>
  <c r="U98" i="5"/>
  <c r="Y97" i="5"/>
  <c r="W97" i="5"/>
  <c r="V97" i="5"/>
  <c r="U97" i="5"/>
  <c r="Y96" i="5"/>
  <c r="W96" i="5"/>
  <c r="V96" i="5"/>
  <c r="U96" i="5"/>
  <c r="Y95" i="5"/>
  <c r="W95" i="5"/>
  <c r="V95" i="5"/>
  <c r="U95" i="5"/>
  <c r="Y94" i="5"/>
  <c r="W94" i="5"/>
  <c r="V94" i="5"/>
  <c r="U94" i="5"/>
  <c r="Y93" i="5"/>
  <c r="W93" i="5"/>
  <c r="V93" i="5"/>
  <c r="U93" i="5"/>
  <c r="Y92" i="5"/>
  <c r="W92" i="5"/>
  <c r="V92" i="5"/>
  <c r="U92" i="5"/>
  <c r="Y91" i="5"/>
  <c r="W91" i="5"/>
  <c r="V91" i="5"/>
  <c r="U91" i="5"/>
  <c r="Y90" i="5"/>
  <c r="W90" i="5"/>
  <c r="V90" i="5"/>
  <c r="U90" i="5"/>
  <c r="Y89" i="5"/>
  <c r="W89" i="5"/>
  <c r="V89" i="5"/>
  <c r="U89" i="5"/>
  <c r="Y88" i="5"/>
  <c r="W88" i="5"/>
  <c r="V88" i="5"/>
  <c r="U88" i="5"/>
  <c r="Y87" i="5"/>
  <c r="W87" i="5"/>
  <c r="V87" i="5"/>
  <c r="U87" i="5"/>
  <c r="Y86" i="5"/>
  <c r="W86" i="5"/>
  <c r="V86" i="5"/>
  <c r="U86" i="5"/>
  <c r="Y85" i="5"/>
  <c r="W85" i="5"/>
  <c r="V85" i="5"/>
  <c r="U85" i="5"/>
  <c r="Y84" i="5"/>
  <c r="W84" i="5"/>
  <c r="V84" i="5"/>
  <c r="U84" i="5"/>
  <c r="Y83" i="5"/>
  <c r="W83" i="5"/>
  <c r="V83" i="5"/>
  <c r="U83" i="5"/>
  <c r="Y82" i="5"/>
  <c r="W82" i="5"/>
  <c r="V82" i="5"/>
  <c r="U82" i="5"/>
  <c r="Y81" i="5"/>
  <c r="W81" i="5"/>
  <c r="V81" i="5"/>
  <c r="U81" i="5"/>
  <c r="Y80" i="5"/>
  <c r="W80" i="5"/>
  <c r="V80" i="5"/>
  <c r="U80" i="5"/>
  <c r="Y79" i="5"/>
  <c r="W79" i="5"/>
  <c r="V79" i="5"/>
  <c r="U79" i="5"/>
  <c r="Y78" i="5"/>
  <c r="W78" i="5"/>
  <c r="V78" i="5"/>
  <c r="U78" i="5"/>
  <c r="Y77" i="5"/>
  <c r="W77" i="5"/>
  <c r="V77" i="5"/>
  <c r="U77" i="5"/>
  <c r="Y76" i="5"/>
  <c r="W76" i="5"/>
  <c r="V76" i="5"/>
  <c r="U76" i="5"/>
  <c r="Y75" i="5"/>
  <c r="W75" i="5"/>
  <c r="V75" i="5"/>
  <c r="U75" i="5"/>
  <c r="Y74" i="5"/>
  <c r="W74" i="5"/>
  <c r="V74" i="5"/>
  <c r="U74" i="5"/>
  <c r="Y73" i="5"/>
  <c r="W73" i="5"/>
  <c r="V73" i="5"/>
  <c r="U73" i="5"/>
  <c r="Y72" i="5"/>
  <c r="W72" i="5"/>
  <c r="V72" i="5"/>
  <c r="U72" i="5"/>
  <c r="Y71" i="5"/>
  <c r="W71" i="5"/>
  <c r="V71" i="5"/>
  <c r="U71" i="5"/>
  <c r="Y70" i="5"/>
  <c r="W70" i="5"/>
  <c r="V70" i="5"/>
  <c r="U70" i="5"/>
  <c r="Y69" i="5"/>
  <c r="W69" i="5"/>
  <c r="V69" i="5"/>
  <c r="U69" i="5"/>
  <c r="Y68" i="5"/>
  <c r="W68" i="5"/>
  <c r="V68" i="5"/>
  <c r="U68" i="5"/>
  <c r="Y67" i="5"/>
  <c r="W67" i="5"/>
  <c r="V67" i="5"/>
  <c r="U67" i="5"/>
  <c r="Y66" i="5"/>
  <c r="W66" i="5"/>
  <c r="V66" i="5"/>
  <c r="U66" i="5"/>
  <c r="Y64" i="5"/>
  <c r="W64" i="5"/>
  <c r="V64" i="5"/>
  <c r="U64" i="5"/>
  <c r="Y63" i="5"/>
  <c r="W63" i="5"/>
  <c r="V63" i="5"/>
  <c r="U63" i="5"/>
  <c r="Y62" i="5"/>
  <c r="W62" i="5"/>
  <c r="V62" i="5"/>
  <c r="U62" i="5"/>
  <c r="Y61" i="5"/>
  <c r="W61" i="5"/>
  <c r="V61" i="5"/>
  <c r="U61" i="5"/>
  <c r="Y60" i="5"/>
  <c r="W60" i="5"/>
  <c r="V60" i="5"/>
  <c r="U60" i="5"/>
  <c r="Y59" i="5"/>
  <c r="W59" i="5"/>
  <c r="V59" i="5"/>
  <c r="U59" i="5"/>
  <c r="Y58" i="5"/>
  <c r="W58" i="5"/>
  <c r="V58" i="5"/>
  <c r="U58" i="5"/>
  <c r="Y57" i="5"/>
  <c r="W57" i="5"/>
  <c r="V57" i="5"/>
  <c r="U57" i="5"/>
  <c r="Y56" i="5"/>
  <c r="W56" i="5"/>
  <c r="V56" i="5"/>
  <c r="U56" i="5"/>
  <c r="Y55" i="5"/>
  <c r="W55" i="5"/>
  <c r="V55" i="5"/>
  <c r="U55" i="5"/>
  <c r="Y54" i="5"/>
  <c r="W54" i="5"/>
  <c r="V54" i="5"/>
  <c r="U54" i="5"/>
  <c r="Y53" i="5"/>
  <c r="W53" i="5"/>
  <c r="V53" i="5"/>
  <c r="U53" i="5"/>
  <c r="Y52" i="5"/>
  <c r="W52" i="5"/>
  <c r="V52" i="5"/>
  <c r="U52" i="5"/>
  <c r="Y51" i="5"/>
  <c r="W51" i="5"/>
  <c r="V51" i="5"/>
  <c r="U51" i="5"/>
  <c r="Y50" i="5"/>
  <c r="W50" i="5"/>
  <c r="V50" i="5"/>
  <c r="U50" i="5"/>
  <c r="Y49" i="5"/>
  <c r="W49" i="5"/>
  <c r="V49" i="5"/>
  <c r="U49" i="5"/>
  <c r="Y48" i="5"/>
  <c r="W48" i="5"/>
  <c r="V48" i="5"/>
  <c r="U48" i="5"/>
  <c r="Y47" i="5"/>
  <c r="W47" i="5"/>
  <c r="V47" i="5"/>
  <c r="U47" i="5"/>
  <c r="Y46" i="5"/>
  <c r="W46" i="5"/>
  <c r="V46" i="5"/>
  <c r="U46" i="5"/>
  <c r="Y45" i="5"/>
  <c r="W45" i="5"/>
  <c r="V45" i="5"/>
  <c r="U45" i="5"/>
  <c r="Y44" i="5"/>
  <c r="W44" i="5"/>
  <c r="V44" i="5"/>
  <c r="U44" i="5"/>
  <c r="Y43" i="5"/>
  <c r="W43" i="5"/>
  <c r="V43" i="5"/>
  <c r="U43" i="5"/>
  <c r="Y42" i="5"/>
  <c r="W42" i="5"/>
  <c r="V42" i="5"/>
  <c r="U42" i="5"/>
  <c r="Y41" i="5"/>
  <c r="W41" i="5"/>
  <c r="V41" i="5"/>
  <c r="U41" i="5"/>
  <c r="Y40" i="5"/>
  <c r="W40" i="5"/>
  <c r="V40" i="5"/>
  <c r="U40" i="5"/>
  <c r="Y39" i="5"/>
  <c r="W39" i="5"/>
  <c r="V39" i="5"/>
  <c r="U39" i="5"/>
  <c r="Y38" i="5"/>
  <c r="W38" i="5"/>
  <c r="V38" i="5"/>
  <c r="U38" i="5"/>
  <c r="Y37" i="5"/>
  <c r="W37" i="5"/>
  <c r="V37" i="5"/>
  <c r="U37" i="5"/>
  <c r="Y36" i="5"/>
  <c r="W36" i="5"/>
  <c r="V36" i="5"/>
  <c r="U36" i="5"/>
  <c r="Y35" i="5"/>
  <c r="W35" i="5"/>
  <c r="V35" i="5"/>
  <c r="U35" i="5"/>
  <c r="Y34" i="5"/>
  <c r="W34" i="5"/>
  <c r="V34" i="5"/>
  <c r="U34" i="5"/>
  <c r="Y33" i="5"/>
  <c r="W33" i="5"/>
  <c r="V33" i="5"/>
  <c r="U33" i="5"/>
  <c r="Y32" i="5"/>
  <c r="W32" i="5"/>
  <c r="V32" i="5"/>
  <c r="U32" i="5"/>
  <c r="Y31" i="5"/>
  <c r="W31" i="5"/>
  <c r="V31" i="5"/>
  <c r="U31" i="5"/>
  <c r="Y30" i="5"/>
  <c r="W30" i="5"/>
  <c r="V30" i="5"/>
  <c r="U30" i="5"/>
  <c r="Y29" i="5"/>
  <c r="W29" i="5"/>
  <c r="V29" i="5"/>
  <c r="U29" i="5"/>
  <c r="Y28" i="5"/>
  <c r="W28" i="5"/>
  <c r="V28" i="5"/>
  <c r="U28" i="5"/>
  <c r="Y27" i="5"/>
  <c r="W27" i="5"/>
  <c r="V27" i="5"/>
  <c r="U27" i="5"/>
  <c r="Y26" i="5"/>
  <c r="W26" i="5"/>
  <c r="V26" i="5"/>
  <c r="U26" i="5"/>
  <c r="Y25" i="5"/>
  <c r="W25" i="5"/>
  <c r="V25" i="5"/>
  <c r="U25" i="5"/>
  <c r="Y24" i="5"/>
  <c r="W24" i="5"/>
  <c r="V24" i="5"/>
  <c r="U24" i="5"/>
  <c r="Y23" i="5"/>
  <c r="W23" i="5"/>
  <c r="V23" i="5"/>
  <c r="U23" i="5"/>
  <c r="Y22" i="5"/>
  <c r="W22" i="5"/>
  <c r="V22" i="5"/>
  <c r="U22" i="5"/>
  <c r="Y21" i="5"/>
  <c r="W21" i="5"/>
  <c r="V21" i="5"/>
  <c r="U21" i="5"/>
  <c r="Y20" i="5"/>
  <c r="W20" i="5"/>
  <c r="V20" i="5"/>
  <c r="U20" i="5"/>
  <c r="Y19" i="5"/>
  <c r="W19" i="5"/>
  <c r="V19" i="5"/>
  <c r="U19" i="5"/>
  <c r="Y18" i="5"/>
  <c r="W18" i="5"/>
  <c r="V18" i="5"/>
  <c r="U18" i="5"/>
  <c r="Y17" i="5"/>
  <c r="W17" i="5"/>
  <c r="V17" i="5"/>
  <c r="U17" i="5"/>
  <c r="Y16" i="5"/>
  <c r="W16" i="5"/>
  <c r="V16" i="5"/>
  <c r="U16" i="5"/>
  <c r="Y15" i="5"/>
  <c r="W15" i="5"/>
  <c r="V15" i="5"/>
  <c r="U15" i="5"/>
  <c r="Y14" i="5"/>
  <c r="W14" i="5"/>
  <c r="V14" i="5"/>
  <c r="U14" i="5"/>
  <c r="Y13" i="5"/>
  <c r="W13" i="5"/>
  <c r="V13" i="5"/>
  <c r="U13" i="5"/>
  <c r="Y12" i="5"/>
  <c r="W12" i="5"/>
  <c r="V12" i="5"/>
  <c r="U12" i="5"/>
  <c r="Y11" i="5"/>
  <c r="W11" i="5"/>
  <c r="V11" i="5"/>
  <c r="U11" i="5"/>
  <c r="Y10" i="5"/>
  <c r="W10" i="5"/>
  <c r="V10" i="5"/>
  <c r="U10" i="5"/>
  <c r="Y9" i="5"/>
  <c r="W9" i="5"/>
  <c r="V9" i="5"/>
  <c r="U9" i="5"/>
  <c r="Y8" i="5"/>
  <c r="W8" i="5"/>
  <c r="V8" i="5"/>
  <c r="U8" i="5"/>
  <c r="Y7" i="5"/>
  <c r="W7" i="5"/>
  <c r="V7" i="5"/>
  <c r="U7" i="5"/>
  <c r="C33" i="4" l="1"/>
  <c r="F13" i="7" l="1"/>
  <c r="F7" i="7"/>
  <c r="F6" i="7"/>
  <c r="D23" i="7"/>
  <c r="E23" i="7"/>
  <c r="F17" i="7" l="1"/>
  <c r="F23" i="7" s="1"/>
  <c r="Z146" i="5" l="1"/>
  <c r="Z145" i="5"/>
  <c r="Z144" i="5"/>
  <c r="Z142" i="5"/>
  <c r="Z141" i="5"/>
  <c r="Z138" i="5"/>
  <c r="Z137" i="5"/>
  <c r="Z135" i="5"/>
  <c r="Z134" i="5"/>
  <c r="Z133" i="5"/>
  <c r="Z132" i="5"/>
  <c r="Z64" i="5"/>
  <c r="Z63" i="5"/>
  <c r="Z62" i="5"/>
  <c r="Z61" i="5"/>
  <c r="Z60" i="5"/>
  <c r="Z59" i="5"/>
  <c r="Z56" i="5"/>
  <c r="Z55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1" i="5"/>
  <c r="Z28" i="5"/>
  <c r="Z27" i="5"/>
  <c r="Z26" i="5"/>
  <c r="Z25" i="5"/>
  <c r="Z24" i="5"/>
  <c r="Z23" i="5"/>
  <c r="Z22" i="5"/>
  <c r="Z21" i="5"/>
  <c r="Z20" i="5"/>
  <c r="Z19" i="5"/>
  <c r="Z18" i="5"/>
  <c r="Z15" i="5"/>
  <c r="Z143" i="5" l="1"/>
  <c r="Z175" i="5"/>
  <c r="Z182" i="5"/>
  <c r="Z192" i="5"/>
  <c r="Z69" i="5"/>
  <c r="Z71" i="5"/>
  <c r="Z72" i="5"/>
  <c r="Z107" i="5"/>
  <c r="Z122" i="5"/>
  <c r="Z9" i="5"/>
  <c r="Z10" i="5"/>
  <c r="Z11" i="5"/>
  <c r="Z12" i="5"/>
  <c r="Z13" i="5"/>
  <c r="Z14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15" i="5"/>
  <c r="Z165" i="5"/>
  <c r="Z168" i="5"/>
  <c r="Z1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2" i="5"/>
  <c r="Z163" i="5"/>
  <c r="Z164" i="5"/>
  <c r="Z166" i="5"/>
  <c r="Z167" i="5"/>
  <c r="Z169" i="5"/>
  <c r="Z170" i="5"/>
  <c r="Z171" i="5"/>
  <c r="Z172" i="5"/>
  <c r="Z173" i="5"/>
  <c r="Z174" i="5"/>
  <c r="Z176" i="5"/>
  <c r="Z177" i="5"/>
  <c r="Z178" i="5"/>
  <c r="Z179" i="5"/>
  <c r="Z181" i="5"/>
  <c r="Z183" i="5"/>
  <c r="Z184" i="5"/>
  <c r="Z185" i="5"/>
  <c r="Z186" i="5"/>
  <c r="Z187" i="5"/>
  <c r="Z188" i="5"/>
  <c r="Z189" i="5"/>
  <c r="Z190" i="5"/>
  <c r="Z191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6" i="5"/>
  <c r="Z217" i="5"/>
  <c r="Z218" i="5"/>
  <c r="Z219" i="5"/>
  <c r="Z220" i="5"/>
  <c r="Z221" i="5"/>
  <c r="Z222" i="5"/>
  <c r="Z223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67" i="5"/>
  <c r="Z68" i="5"/>
  <c r="Z70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8" i="5"/>
  <c r="Z99" i="5"/>
  <c r="Z105" i="5"/>
  <c r="Z106" i="5"/>
  <c r="Z108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3" i="5"/>
  <c r="Z125" i="5"/>
  <c r="Z126" i="5"/>
  <c r="Z127" i="5"/>
  <c r="Z128" i="5"/>
  <c r="Z129" i="5"/>
  <c r="Z7" i="5"/>
  <c r="Z30" i="5"/>
  <c r="Z54" i="5"/>
  <c r="Z57" i="5"/>
  <c r="Z131" i="5"/>
  <c r="Z109" i="5"/>
  <c r="Z73" i="5"/>
  <c r="Z29" i="5"/>
  <c r="Z136" i="5"/>
  <c r="Z16" i="5"/>
  <c r="Z104" i="5"/>
  <c r="Z103" i="5"/>
  <c r="Z102" i="5"/>
  <c r="Z101" i="5"/>
  <c r="Z100" i="5"/>
  <c r="Z97" i="5"/>
  <c r="Z66" i="5"/>
  <c r="Z161" i="5"/>
  <c r="Z140" i="5"/>
  <c r="Z139" i="5"/>
  <c r="Z124" i="5"/>
  <c r="Z32" i="5"/>
  <c r="Z224" i="5"/>
  <c r="Z215" i="5"/>
  <c r="Z58" i="5"/>
  <c r="Z33" i="5"/>
  <c r="Z17" i="5"/>
  <c r="Z34" i="5"/>
  <c r="Z8" i="5"/>
  <c r="L65" i="5"/>
  <c r="F22" i="10" l="1"/>
  <c r="H22" i="3" l="1"/>
  <c r="F19" i="8" l="1"/>
  <c r="H20" i="6" l="1"/>
  <c r="Z522" i="5" l="1"/>
  <c r="S522" i="5"/>
  <c r="M522" i="5"/>
  <c r="G522" i="5"/>
  <c r="Z521" i="5"/>
  <c r="S521" i="5"/>
  <c r="M521" i="5"/>
  <c r="G521" i="5"/>
  <c r="Z520" i="5"/>
  <c r="S520" i="5"/>
  <c r="M520" i="5"/>
  <c r="T520" i="5" s="1"/>
  <c r="G520" i="5"/>
  <c r="Z519" i="5"/>
  <c r="S519" i="5"/>
  <c r="M519" i="5"/>
  <c r="G519" i="5"/>
  <c r="Z518" i="5"/>
  <c r="S518" i="5"/>
  <c r="M518" i="5"/>
  <c r="T518" i="5" s="1"/>
  <c r="G518" i="5"/>
  <c r="Z517" i="5"/>
  <c r="S517" i="5"/>
  <c r="M517" i="5"/>
  <c r="G517" i="5"/>
  <c r="Z516" i="5"/>
  <c r="S516" i="5"/>
  <c r="M516" i="5"/>
  <c r="G516" i="5"/>
  <c r="Y515" i="5"/>
  <c r="X515" i="5"/>
  <c r="W515" i="5"/>
  <c r="V515" i="5"/>
  <c r="U515" i="5"/>
  <c r="R515" i="5"/>
  <c r="Q515" i="5"/>
  <c r="P515" i="5"/>
  <c r="O515" i="5"/>
  <c r="N515" i="5"/>
  <c r="L515" i="5"/>
  <c r="K515" i="5"/>
  <c r="J515" i="5"/>
  <c r="I515" i="5"/>
  <c r="H515" i="5"/>
  <c r="F515" i="5"/>
  <c r="E515" i="5"/>
  <c r="D515" i="5"/>
  <c r="C515" i="5"/>
  <c r="Z514" i="5"/>
  <c r="S514" i="5"/>
  <c r="M514" i="5"/>
  <c r="G514" i="5"/>
  <c r="Z513" i="5"/>
  <c r="S513" i="5"/>
  <c r="M513" i="5"/>
  <c r="G513" i="5"/>
  <c r="Z512" i="5"/>
  <c r="S512" i="5"/>
  <c r="M512" i="5"/>
  <c r="G512" i="5"/>
  <c r="Z511" i="5"/>
  <c r="S511" i="5"/>
  <c r="M511" i="5"/>
  <c r="G511" i="5"/>
  <c r="Z510" i="5"/>
  <c r="S510" i="5"/>
  <c r="M510" i="5"/>
  <c r="G510" i="5"/>
  <c r="Z509" i="5"/>
  <c r="S509" i="5"/>
  <c r="M509" i="5"/>
  <c r="G509" i="5"/>
  <c r="Y508" i="5"/>
  <c r="X508" i="5"/>
  <c r="W508" i="5"/>
  <c r="V508" i="5"/>
  <c r="U508" i="5"/>
  <c r="R508" i="5"/>
  <c r="Q508" i="5"/>
  <c r="P508" i="5"/>
  <c r="O508" i="5"/>
  <c r="N508" i="5"/>
  <c r="L508" i="5"/>
  <c r="K508" i="5"/>
  <c r="J508" i="5"/>
  <c r="I508" i="5"/>
  <c r="H508" i="5"/>
  <c r="F508" i="5"/>
  <c r="E508" i="5"/>
  <c r="D508" i="5"/>
  <c r="C508" i="5"/>
  <c r="Z507" i="5"/>
  <c r="S507" i="5"/>
  <c r="M507" i="5"/>
  <c r="G507" i="5"/>
  <c r="Z506" i="5"/>
  <c r="S506" i="5"/>
  <c r="M506" i="5"/>
  <c r="G506" i="5"/>
  <c r="Z505" i="5"/>
  <c r="S505" i="5"/>
  <c r="M505" i="5"/>
  <c r="G505" i="5"/>
  <c r="Z504" i="5"/>
  <c r="S504" i="5"/>
  <c r="M504" i="5"/>
  <c r="G504" i="5"/>
  <c r="Z503" i="5"/>
  <c r="S503" i="5"/>
  <c r="M503" i="5"/>
  <c r="G503" i="5"/>
  <c r="Z502" i="5"/>
  <c r="S502" i="5"/>
  <c r="M502" i="5"/>
  <c r="G502" i="5"/>
  <c r="Z501" i="5"/>
  <c r="S501" i="5"/>
  <c r="M501" i="5"/>
  <c r="G501" i="5"/>
  <c r="Z500" i="5"/>
  <c r="S500" i="5"/>
  <c r="M500" i="5"/>
  <c r="G500" i="5"/>
  <c r="Z499" i="5"/>
  <c r="S499" i="5"/>
  <c r="M499" i="5"/>
  <c r="G499" i="5"/>
  <c r="Z498" i="5"/>
  <c r="S498" i="5"/>
  <c r="M498" i="5"/>
  <c r="G498" i="5"/>
  <c r="Z497" i="5"/>
  <c r="S497" i="5"/>
  <c r="M497" i="5"/>
  <c r="G497" i="5"/>
  <c r="Z496" i="5"/>
  <c r="S496" i="5"/>
  <c r="M496" i="5"/>
  <c r="G496" i="5"/>
  <c r="Z495" i="5"/>
  <c r="S495" i="5"/>
  <c r="M495" i="5"/>
  <c r="G495" i="5"/>
  <c r="Z494" i="5"/>
  <c r="S494" i="5"/>
  <c r="T494" i="5" s="1"/>
  <c r="M494" i="5"/>
  <c r="G494" i="5"/>
  <c r="Z493" i="5"/>
  <c r="S493" i="5"/>
  <c r="M493" i="5"/>
  <c r="G493" i="5"/>
  <c r="Z492" i="5"/>
  <c r="S492" i="5"/>
  <c r="M492" i="5"/>
  <c r="G492" i="5"/>
  <c r="Z491" i="5"/>
  <c r="S491" i="5"/>
  <c r="M491" i="5"/>
  <c r="G491" i="5"/>
  <c r="Z490" i="5"/>
  <c r="S490" i="5"/>
  <c r="M490" i="5"/>
  <c r="G490" i="5"/>
  <c r="Z489" i="5"/>
  <c r="S489" i="5"/>
  <c r="M489" i="5"/>
  <c r="G489" i="5"/>
  <c r="Z488" i="5"/>
  <c r="S488" i="5"/>
  <c r="M488" i="5"/>
  <c r="G488" i="5"/>
  <c r="Z487" i="5"/>
  <c r="S487" i="5"/>
  <c r="M487" i="5"/>
  <c r="G487" i="5"/>
  <c r="Z486" i="5"/>
  <c r="S486" i="5"/>
  <c r="M486" i="5"/>
  <c r="G486" i="5"/>
  <c r="Z485" i="5"/>
  <c r="S485" i="5"/>
  <c r="M485" i="5"/>
  <c r="G485" i="5"/>
  <c r="Z484" i="5"/>
  <c r="S484" i="5"/>
  <c r="M484" i="5"/>
  <c r="G484" i="5"/>
  <c r="Z483" i="5"/>
  <c r="S483" i="5"/>
  <c r="M483" i="5"/>
  <c r="G483" i="5"/>
  <c r="Z482" i="5"/>
  <c r="S482" i="5"/>
  <c r="M482" i="5"/>
  <c r="G482" i="5"/>
  <c r="Z481" i="5"/>
  <c r="S481" i="5"/>
  <c r="M481" i="5"/>
  <c r="G481" i="5"/>
  <c r="Z480" i="5"/>
  <c r="S480" i="5"/>
  <c r="M480" i="5"/>
  <c r="G480" i="5"/>
  <c r="Z479" i="5"/>
  <c r="S479" i="5"/>
  <c r="M479" i="5"/>
  <c r="G479" i="5"/>
  <c r="Z478" i="5"/>
  <c r="S478" i="5"/>
  <c r="M478" i="5"/>
  <c r="G478" i="5"/>
  <c r="Z477" i="5"/>
  <c r="S477" i="5"/>
  <c r="M477" i="5"/>
  <c r="G477" i="5"/>
  <c r="Z476" i="5"/>
  <c r="S476" i="5"/>
  <c r="M476" i="5"/>
  <c r="G476" i="5"/>
  <c r="Z475" i="5"/>
  <c r="S475" i="5"/>
  <c r="M475" i="5"/>
  <c r="G475" i="5"/>
  <c r="Z474" i="5"/>
  <c r="S474" i="5"/>
  <c r="M474" i="5"/>
  <c r="G474" i="5"/>
  <c r="Z473" i="5"/>
  <c r="S473" i="5"/>
  <c r="M473" i="5"/>
  <c r="G473" i="5"/>
  <c r="Z472" i="5"/>
  <c r="S472" i="5"/>
  <c r="M472" i="5"/>
  <c r="G472" i="5"/>
  <c r="Z471" i="5"/>
  <c r="S471" i="5"/>
  <c r="M471" i="5"/>
  <c r="G471" i="5"/>
  <c r="Z470" i="5"/>
  <c r="S470" i="5"/>
  <c r="M470" i="5"/>
  <c r="G470" i="5"/>
  <c r="Z469" i="5"/>
  <c r="S469" i="5"/>
  <c r="M469" i="5"/>
  <c r="G469" i="5"/>
  <c r="Z468" i="5"/>
  <c r="S468" i="5"/>
  <c r="M468" i="5"/>
  <c r="G468" i="5"/>
  <c r="Z467" i="5"/>
  <c r="S467" i="5"/>
  <c r="M467" i="5"/>
  <c r="G467" i="5"/>
  <c r="Y466" i="5"/>
  <c r="X466" i="5"/>
  <c r="W466" i="5"/>
  <c r="V466" i="5"/>
  <c r="U466" i="5"/>
  <c r="R466" i="5"/>
  <c r="Q466" i="5"/>
  <c r="P466" i="5"/>
  <c r="O466" i="5"/>
  <c r="N466" i="5"/>
  <c r="L466" i="5"/>
  <c r="K466" i="5"/>
  <c r="J466" i="5"/>
  <c r="I466" i="5"/>
  <c r="H466" i="5"/>
  <c r="F466" i="5"/>
  <c r="E466" i="5"/>
  <c r="D466" i="5"/>
  <c r="C466" i="5"/>
  <c r="S465" i="5"/>
  <c r="M465" i="5"/>
  <c r="G465" i="5"/>
  <c r="S464" i="5"/>
  <c r="M464" i="5"/>
  <c r="G464" i="5"/>
  <c r="S463" i="5"/>
  <c r="M463" i="5"/>
  <c r="G463" i="5"/>
  <c r="S462" i="5"/>
  <c r="M462" i="5"/>
  <c r="G462" i="5"/>
  <c r="S461" i="5"/>
  <c r="M461" i="5"/>
  <c r="G461" i="5"/>
  <c r="S460" i="5"/>
  <c r="M460" i="5"/>
  <c r="G460" i="5"/>
  <c r="S459" i="5"/>
  <c r="M459" i="5"/>
  <c r="G459" i="5"/>
  <c r="S458" i="5"/>
  <c r="M458" i="5"/>
  <c r="G458" i="5"/>
  <c r="S457" i="5"/>
  <c r="M457" i="5"/>
  <c r="G457" i="5"/>
  <c r="S456" i="5"/>
  <c r="M456" i="5"/>
  <c r="G456" i="5"/>
  <c r="S455" i="5"/>
  <c r="M455" i="5"/>
  <c r="G455" i="5"/>
  <c r="S454" i="5"/>
  <c r="M454" i="5"/>
  <c r="G454" i="5"/>
  <c r="S453" i="5"/>
  <c r="M453" i="5"/>
  <c r="G453" i="5"/>
  <c r="S452" i="5"/>
  <c r="M452" i="5"/>
  <c r="G452" i="5"/>
  <c r="S451" i="5"/>
  <c r="M451" i="5"/>
  <c r="G451" i="5"/>
  <c r="S450" i="5"/>
  <c r="M450" i="5"/>
  <c r="G450" i="5"/>
  <c r="S449" i="5"/>
  <c r="M449" i="5"/>
  <c r="G449" i="5"/>
  <c r="S448" i="5"/>
  <c r="M448" i="5"/>
  <c r="G448" i="5"/>
  <c r="S447" i="5"/>
  <c r="M447" i="5"/>
  <c r="G447" i="5"/>
  <c r="S446" i="5"/>
  <c r="M446" i="5"/>
  <c r="G446" i="5"/>
  <c r="S445" i="5"/>
  <c r="M445" i="5"/>
  <c r="G445" i="5"/>
  <c r="S444" i="5"/>
  <c r="M444" i="5"/>
  <c r="G444" i="5"/>
  <c r="S443" i="5"/>
  <c r="M443" i="5"/>
  <c r="G443" i="5"/>
  <c r="S442" i="5"/>
  <c r="M442" i="5"/>
  <c r="G442" i="5"/>
  <c r="S441" i="5"/>
  <c r="M441" i="5"/>
  <c r="G441" i="5"/>
  <c r="S440" i="5"/>
  <c r="M440" i="5"/>
  <c r="G440" i="5"/>
  <c r="S439" i="5"/>
  <c r="M439" i="5"/>
  <c r="G439" i="5"/>
  <c r="S438" i="5"/>
  <c r="M438" i="5"/>
  <c r="G438" i="5"/>
  <c r="S437" i="5"/>
  <c r="M437" i="5"/>
  <c r="G437" i="5"/>
  <c r="S436" i="5"/>
  <c r="M436" i="5"/>
  <c r="G436" i="5"/>
  <c r="S435" i="5"/>
  <c r="M435" i="5"/>
  <c r="G435" i="5"/>
  <c r="S434" i="5"/>
  <c r="M434" i="5"/>
  <c r="G434" i="5"/>
  <c r="S433" i="5"/>
  <c r="M433" i="5"/>
  <c r="G433" i="5"/>
  <c r="S432" i="5"/>
  <c r="M432" i="5"/>
  <c r="G432" i="5"/>
  <c r="S431" i="5"/>
  <c r="M431" i="5"/>
  <c r="G431" i="5"/>
  <c r="S430" i="5"/>
  <c r="M430" i="5"/>
  <c r="G430" i="5"/>
  <c r="S429" i="5"/>
  <c r="M429" i="5"/>
  <c r="G429" i="5"/>
  <c r="S428" i="5"/>
  <c r="M428" i="5"/>
  <c r="G428" i="5"/>
  <c r="S427" i="5"/>
  <c r="M427" i="5"/>
  <c r="G427" i="5"/>
  <c r="S426" i="5"/>
  <c r="M426" i="5"/>
  <c r="G426" i="5"/>
  <c r="S425" i="5"/>
  <c r="M425" i="5"/>
  <c r="G425" i="5"/>
  <c r="S424" i="5"/>
  <c r="M424" i="5"/>
  <c r="G424" i="5"/>
  <c r="S423" i="5"/>
  <c r="M423" i="5"/>
  <c r="G423" i="5"/>
  <c r="S422" i="5"/>
  <c r="M422" i="5"/>
  <c r="G422" i="5"/>
  <c r="S421" i="5"/>
  <c r="M421" i="5"/>
  <c r="G421" i="5"/>
  <c r="S420" i="5"/>
  <c r="M420" i="5"/>
  <c r="G420" i="5"/>
  <c r="S419" i="5"/>
  <c r="M419" i="5"/>
  <c r="G419" i="5"/>
  <c r="S418" i="5"/>
  <c r="M418" i="5"/>
  <c r="G418" i="5"/>
  <c r="S417" i="5"/>
  <c r="M417" i="5"/>
  <c r="G417" i="5"/>
  <c r="S416" i="5"/>
  <c r="M416" i="5"/>
  <c r="G416" i="5"/>
  <c r="S415" i="5"/>
  <c r="M415" i="5"/>
  <c r="G415" i="5"/>
  <c r="S414" i="5"/>
  <c r="M414" i="5"/>
  <c r="G414" i="5"/>
  <c r="S413" i="5"/>
  <c r="M413" i="5"/>
  <c r="G413" i="5"/>
  <c r="S412" i="5"/>
  <c r="M412" i="5"/>
  <c r="G412" i="5"/>
  <c r="S411" i="5"/>
  <c r="M411" i="5"/>
  <c r="G411" i="5"/>
  <c r="S410" i="5"/>
  <c r="M410" i="5"/>
  <c r="G410" i="5"/>
  <c r="S409" i="5"/>
  <c r="M409" i="5"/>
  <c r="G409" i="5"/>
  <c r="S408" i="5"/>
  <c r="M408" i="5"/>
  <c r="G408" i="5"/>
  <c r="S407" i="5"/>
  <c r="M407" i="5"/>
  <c r="G407" i="5"/>
  <c r="S406" i="5"/>
  <c r="M406" i="5"/>
  <c r="G406" i="5"/>
  <c r="S405" i="5"/>
  <c r="M405" i="5"/>
  <c r="G405" i="5"/>
  <c r="Y404" i="5"/>
  <c r="X404" i="5"/>
  <c r="W404" i="5"/>
  <c r="V404" i="5"/>
  <c r="U404" i="5"/>
  <c r="R404" i="5"/>
  <c r="Q404" i="5"/>
  <c r="P404" i="5"/>
  <c r="O404" i="5"/>
  <c r="N404" i="5"/>
  <c r="L404" i="5"/>
  <c r="K404" i="5"/>
  <c r="J404" i="5"/>
  <c r="I404" i="5"/>
  <c r="H404" i="5"/>
  <c r="F404" i="5"/>
  <c r="E404" i="5"/>
  <c r="D404" i="5"/>
  <c r="C404" i="5"/>
  <c r="M403" i="5"/>
  <c r="G403" i="5"/>
  <c r="M402" i="5"/>
  <c r="G402" i="5"/>
  <c r="M401" i="5"/>
  <c r="G401" i="5"/>
  <c r="M400" i="5"/>
  <c r="G400" i="5"/>
  <c r="M399" i="5"/>
  <c r="G399" i="5"/>
  <c r="M398" i="5"/>
  <c r="G398" i="5"/>
  <c r="M397" i="5"/>
  <c r="G397" i="5"/>
  <c r="M396" i="5"/>
  <c r="G396" i="5"/>
  <c r="M395" i="5"/>
  <c r="G395" i="5"/>
  <c r="M394" i="5"/>
  <c r="G394" i="5"/>
  <c r="M393" i="5"/>
  <c r="G393" i="5"/>
  <c r="M392" i="5"/>
  <c r="G392" i="5"/>
  <c r="M391" i="5"/>
  <c r="G391" i="5"/>
  <c r="M390" i="5"/>
  <c r="G390" i="5"/>
  <c r="M389" i="5"/>
  <c r="G389" i="5"/>
  <c r="M388" i="5"/>
  <c r="G388" i="5"/>
  <c r="M387" i="5"/>
  <c r="G387" i="5"/>
  <c r="M386" i="5"/>
  <c r="G386" i="5"/>
  <c r="M385" i="5"/>
  <c r="T385" i="5" s="1"/>
  <c r="G385" i="5"/>
  <c r="M384" i="5"/>
  <c r="G384" i="5"/>
  <c r="M383" i="5"/>
  <c r="T383" i="5" s="1"/>
  <c r="G383" i="5"/>
  <c r="M382" i="5"/>
  <c r="G382" i="5"/>
  <c r="M381" i="5"/>
  <c r="G381" i="5"/>
  <c r="M380" i="5"/>
  <c r="G380" i="5"/>
  <c r="M379" i="5"/>
  <c r="G379" i="5"/>
  <c r="M378" i="5"/>
  <c r="G378" i="5"/>
  <c r="M377" i="5"/>
  <c r="G377" i="5"/>
  <c r="M376" i="5"/>
  <c r="G376" i="5"/>
  <c r="M375" i="5"/>
  <c r="G375" i="5"/>
  <c r="M374" i="5"/>
  <c r="G374" i="5"/>
  <c r="M373" i="5"/>
  <c r="T373" i="5" s="1"/>
  <c r="G373" i="5"/>
  <c r="M372" i="5"/>
  <c r="G372" i="5"/>
  <c r="M371" i="5"/>
  <c r="T371" i="5" s="1"/>
  <c r="G371" i="5"/>
  <c r="M370" i="5"/>
  <c r="G370" i="5"/>
  <c r="M369" i="5"/>
  <c r="G369" i="5"/>
  <c r="M368" i="5"/>
  <c r="G368" i="5"/>
  <c r="M367" i="5"/>
  <c r="G367" i="5"/>
  <c r="M366" i="5"/>
  <c r="G366" i="5"/>
  <c r="M365" i="5"/>
  <c r="G365" i="5"/>
  <c r="M364" i="5"/>
  <c r="G364" i="5"/>
  <c r="M363" i="5"/>
  <c r="G363" i="5"/>
  <c r="M362" i="5"/>
  <c r="G362" i="5"/>
  <c r="M361" i="5"/>
  <c r="T361" i="5" s="1"/>
  <c r="G361" i="5"/>
  <c r="M360" i="5"/>
  <c r="G360" i="5"/>
  <c r="M359" i="5"/>
  <c r="T359" i="5" s="1"/>
  <c r="G359" i="5"/>
  <c r="M358" i="5"/>
  <c r="G358" i="5"/>
  <c r="M357" i="5"/>
  <c r="G357" i="5"/>
  <c r="M356" i="5"/>
  <c r="G356" i="5"/>
  <c r="M355" i="5"/>
  <c r="G355" i="5"/>
  <c r="M354" i="5"/>
  <c r="G354" i="5"/>
  <c r="M353" i="5"/>
  <c r="G353" i="5"/>
  <c r="M352" i="5"/>
  <c r="G352" i="5"/>
  <c r="M351" i="5"/>
  <c r="G351" i="5"/>
  <c r="M350" i="5"/>
  <c r="G350" i="5"/>
  <c r="M349" i="5"/>
  <c r="G349" i="5"/>
  <c r="M348" i="5"/>
  <c r="G348" i="5"/>
  <c r="M347" i="5"/>
  <c r="T347" i="5" s="1"/>
  <c r="G347" i="5"/>
  <c r="M346" i="5"/>
  <c r="G346" i="5"/>
  <c r="M345" i="5"/>
  <c r="G345" i="5"/>
  <c r="M344" i="5"/>
  <c r="G344" i="5"/>
  <c r="M343" i="5"/>
  <c r="G343" i="5"/>
  <c r="R342" i="5"/>
  <c r="Q342" i="5"/>
  <c r="P342" i="5"/>
  <c r="O342" i="5"/>
  <c r="N342" i="5"/>
  <c r="L342" i="5"/>
  <c r="Y342" i="5" s="1"/>
  <c r="K342" i="5"/>
  <c r="J342" i="5"/>
  <c r="I342" i="5"/>
  <c r="V342" i="5" s="1"/>
  <c r="H342" i="5"/>
  <c r="U342" i="5" s="1"/>
  <c r="F342" i="5"/>
  <c r="E342" i="5"/>
  <c r="D342" i="5"/>
  <c r="C342" i="5"/>
  <c r="M341" i="5"/>
  <c r="G341" i="5"/>
  <c r="M340" i="5"/>
  <c r="G340" i="5"/>
  <c r="M339" i="5"/>
  <c r="G339" i="5"/>
  <c r="M338" i="5"/>
  <c r="G338" i="5"/>
  <c r="M337" i="5"/>
  <c r="G337" i="5"/>
  <c r="M336" i="5"/>
  <c r="G336" i="5"/>
  <c r="M335" i="5"/>
  <c r="G335" i="5"/>
  <c r="M334" i="5"/>
  <c r="G334" i="5"/>
  <c r="M333" i="5"/>
  <c r="G333" i="5"/>
  <c r="M332" i="5"/>
  <c r="G332" i="5"/>
  <c r="M331" i="5"/>
  <c r="G331" i="5"/>
  <c r="M330" i="5"/>
  <c r="G330" i="5"/>
  <c r="M329" i="5"/>
  <c r="G329" i="5"/>
  <c r="M328" i="5"/>
  <c r="G328" i="5"/>
  <c r="M327" i="5"/>
  <c r="G327" i="5"/>
  <c r="M326" i="5"/>
  <c r="G326" i="5"/>
  <c r="M325" i="5"/>
  <c r="G325" i="5"/>
  <c r="M324" i="5"/>
  <c r="G324" i="5"/>
  <c r="M323" i="5"/>
  <c r="G323" i="5"/>
  <c r="M322" i="5"/>
  <c r="G322" i="5"/>
  <c r="M321" i="5"/>
  <c r="G321" i="5"/>
  <c r="M320" i="5"/>
  <c r="G320" i="5"/>
  <c r="M319" i="5"/>
  <c r="G319" i="5"/>
  <c r="M318" i="5"/>
  <c r="G318" i="5"/>
  <c r="M317" i="5"/>
  <c r="G317" i="5"/>
  <c r="M316" i="5"/>
  <c r="G316" i="5"/>
  <c r="M315" i="5"/>
  <c r="G315" i="5"/>
  <c r="M314" i="5"/>
  <c r="G314" i="5"/>
  <c r="M313" i="5"/>
  <c r="G313" i="5"/>
  <c r="M312" i="5"/>
  <c r="G312" i="5"/>
  <c r="M311" i="5"/>
  <c r="G311" i="5"/>
  <c r="M310" i="5"/>
  <c r="G310" i="5"/>
  <c r="M309" i="5"/>
  <c r="G309" i="5"/>
  <c r="M308" i="5"/>
  <c r="G308" i="5"/>
  <c r="M307" i="5"/>
  <c r="G307" i="5"/>
  <c r="M306" i="5"/>
  <c r="G306" i="5"/>
  <c r="M305" i="5"/>
  <c r="G305" i="5"/>
  <c r="M304" i="5"/>
  <c r="G304" i="5"/>
  <c r="M303" i="5"/>
  <c r="G303" i="5"/>
  <c r="M302" i="5"/>
  <c r="G302" i="5"/>
  <c r="M301" i="5"/>
  <c r="G301" i="5"/>
  <c r="M300" i="5"/>
  <c r="G300" i="5"/>
  <c r="M299" i="5"/>
  <c r="G299" i="5"/>
  <c r="M298" i="5"/>
  <c r="G298" i="5"/>
  <c r="M297" i="5"/>
  <c r="G297" i="5"/>
  <c r="M296" i="5"/>
  <c r="G296" i="5"/>
  <c r="M295" i="5"/>
  <c r="G295" i="5"/>
  <c r="M294" i="5"/>
  <c r="G294" i="5"/>
  <c r="M293" i="5"/>
  <c r="G293" i="5"/>
  <c r="M292" i="5"/>
  <c r="G292" i="5"/>
  <c r="M291" i="5"/>
  <c r="G291" i="5"/>
  <c r="M290" i="5"/>
  <c r="G290" i="5"/>
  <c r="M289" i="5"/>
  <c r="G289" i="5"/>
  <c r="M288" i="5"/>
  <c r="G288" i="5"/>
  <c r="M287" i="5"/>
  <c r="G287" i="5"/>
  <c r="M286" i="5"/>
  <c r="G286" i="5"/>
  <c r="M285" i="5"/>
  <c r="G285" i="5"/>
  <c r="M284" i="5"/>
  <c r="G284" i="5"/>
  <c r="M283" i="5"/>
  <c r="G283" i="5"/>
  <c r="M282" i="5"/>
  <c r="G282" i="5"/>
  <c r="M281" i="5"/>
  <c r="G281" i="5"/>
  <c r="M280" i="5"/>
  <c r="G280" i="5"/>
  <c r="M279" i="5"/>
  <c r="G279" i="5"/>
  <c r="M278" i="5"/>
  <c r="G278" i="5"/>
  <c r="M277" i="5"/>
  <c r="G277" i="5"/>
  <c r="M276" i="5"/>
  <c r="G276" i="5"/>
  <c r="M275" i="5"/>
  <c r="G275" i="5"/>
  <c r="M274" i="5"/>
  <c r="G274" i="5"/>
  <c r="M273" i="5"/>
  <c r="G273" i="5"/>
  <c r="M272" i="5"/>
  <c r="G272" i="5"/>
  <c r="M271" i="5"/>
  <c r="G271" i="5"/>
  <c r="M270" i="5"/>
  <c r="G270" i="5"/>
  <c r="M269" i="5"/>
  <c r="G269" i="5"/>
  <c r="M268" i="5"/>
  <c r="G268" i="5"/>
  <c r="M267" i="5"/>
  <c r="G267" i="5"/>
  <c r="M266" i="5"/>
  <c r="G266" i="5"/>
  <c r="M265" i="5"/>
  <c r="G265" i="5"/>
  <c r="M264" i="5"/>
  <c r="G264" i="5"/>
  <c r="M263" i="5"/>
  <c r="G263" i="5"/>
  <c r="M262" i="5"/>
  <c r="G262" i="5"/>
  <c r="M261" i="5"/>
  <c r="G261" i="5"/>
  <c r="M260" i="5"/>
  <c r="G260" i="5"/>
  <c r="M259" i="5"/>
  <c r="G259" i="5"/>
  <c r="M258" i="5"/>
  <c r="G258" i="5"/>
  <c r="M257" i="5"/>
  <c r="G257" i="5"/>
  <c r="M256" i="5"/>
  <c r="G256" i="5"/>
  <c r="M255" i="5"/>
  <c r="G255" i="5"/>
  <c r="M254" i="5"/>
  <c r="G254" i="5"/>
  <c r="M253" i="5"/>
  <c r="G253" i="5"/>
  <c r="M252" i="5"/>
  <c r="G252" i="5"/>
  <c r="M251" i="5"/>
  <c r="G251" i="5"/>
  <c r="M250" i="5"/>
  <c r="G250" i="5"/>
  <c r="M249" i="5"/>
  <c r="G249" i="5"/>
  <c r="M248" i="5"/>
  <c r="G248" i="5"/>
  <c r="M247" i="5"/>
  <c r="G247" i="5"/>
  <c r="M246" i="5"/>
  <c r="G246" i="5"/>
  <c r="M245" i="5"/>
  <c r="G245" i="5"/>
  <c r="M244" i="5"/>
  <c r="G244" i="5"/>
  <c r="M243" i="5"/>
  <c r="G243" i="5"/>
  <c r="M242" i="5"/>
  <c r="G242" i="5"/>
  <c r="Y241" i="5"/>
  <c r="X241" i="5"/>
  <c r="W241" i="5"/>
  <c r="V241" i="5"/>
  <c r="U241" i="5"/>
  <c r="R241" i="5"/>
  <c r="Q241" i="5"/>
  <c r="P241" i="5"/>
  <c r="O241" i="5"/>
  <c r="N241" i="5"/>
  <c r="L241" i="5"/>
  <c r="K241" i="5"/>
  <c r="J241" i="5"/>
  <c r="I241" i="5"/>
  <c r="H241" i="5"/>
  <c r="F241" i="5"/>
  <c r="E241" i="5"/>
  <c r="D241" i="5"/>
  <c r="C241" i="5"/>
  <c r="G240" i="5"/>
  <c r="M240" i="5" s="1"/>
  <c r="G239" i="5"/>
  <c r="M239" i="5" s="1"/>
  <c r="G238" i="5"/>
  <c r="M238" i="5" s="1"/>
  <c r="G237" i="5"/>
  <c r="M237" i="5" s="1"/>
  <c r="G236" i="5"/>
  <c r="M236" i="5" s="1"/>
  <c r="G235" i="5"/>
  <c r="M235" i="5" s="1"/>
  <c r="G234" i="5"/>
  <c r="M234" i="5" s="1"/>
  <c r="G233" i="5"/>
  <c r="M233" i="5" s="1"/>
  <c r="G232" i="5"/>
  <c r="M232" i="5" s="1"/>
  <c r="G231" i="5"/>
  <c r="M231" i="5" s="1"/>
  <c r="G230" i="5"/>
  <c r="M230" i="5" s="1"/>
  <c r="G229" i="5"/>
  <c r="M229" i="5" s="1"/>
  <c r="G228" i="5"/>
  <c r="M228" i="5" s="1"/>
  <c r="G227" i="5"/>
  <c r="M227" i="5" s="1"/>
  <c r="G226" i="5"/>
  <c r="M226" i="5" s="1"/>
  <c r="G225" i="5"/>
  <c r="M225" i="5" s="1"/>
  <c r="G224" i="5"/>
  <c r="M224" i="5" s="1"/>
  <c r="G223" i="5"/>
  <c r="M223" i="5" s="1"/>
  <c r="G222" i="5"/>
  <c r="M222" i="5" s="1"/>
  <c r="G221" i="5"/>
  <c r="M221" i="5" s="1"/>
  <c r="G220" i="5"/>
  <c r="M220" i="5" s="1"/>
  <c r="G219" i="5"/>
  <c r="M219" i="5" s="1"/>
  <c r="G218" i="5"/>
  <c r="M218" i="5" s="1"/>
  <c r="G217" i="5"/>
  <c r="M217" i="5" s="1"/>
  <c r="G216" i="5"/>
  <c r="M216" i="5" s="1"/>
  <c r="G215" i="5"/>
  <c r="M215" i="5" s="1"/>
  <c r="G214" i="5"/>
  <c r="M214" i="5" s="1"/>
  <c r="G213" i="5"/>
  <c r="M213" i="5" s="1"/>
  <c r="G212" i="5"/>
  <c r="M212" i="5" s="1"/>
  <c r="G211" i="5"/>
  <c r="M211" i="5" s="1"/>
  <c r="G210" i="5"/>
  <c r="M210" i="5" s="1"/>
  <c r="T210" i="5" s="1"/>
  <c r="G209" i="5"/>
  <c r="M209" i="5" s="1"/>
  <c r="G208" i="5"/>
  <c r="M208" i="5" s="1"/>
  <c r="G207" i="5"/>
  <c r="M207" i="5" s="1"/>
  <c r="G206" i="5"/>
  <c r="M206" i="5" s="1"/>
  <c r="G205" i="5"/>
  <c r="M205" i="5" s="1"/>
  <c r="G204" i="5"/>
  <c r="M204" i="5" s="1"/>
  <c r="G203" i="5"/>
  <c r="M203" i="5" s="1"/>
  <c r="G202" i="5"/>
  <c r="M202" i="5" s="1"/>
  <c r="G201" i="5"/>
  <c r="M201" i="5" s="1"/>
  <c r="G200" i="5"/>
  <c r="M200" i="5" s="1"/>
  <c r="G199" i="5"/>
  <c r="M199" i="5" s="1"/>
  <c r="G198" i="5"/>
  <c r="M198" i="5" s="1"/>
  <c r="T198" i="5" s="1"/>
  <c r="G197" i="5"/>
  <c r="M197" i="5" s="1"/>
  <c r="G196" i="5"/>
  <c r="M196" i="5" s="1"/>
  <c r="G195" i="5"/>
  <c r="M195" i="5" s="1"/>
  <c r="G194" i="5"/>
  <c r="M194" i="5" s="1"/>
  <c r="G193" i="5"/>
  <c r="M193" i="5" s="1"/>
  <c r="G192" i="5"/>
  <c r="M192" i="5" s="1"/>
  <c r="T192" i="5" s="1"/>
  <c r="G191" i="5"/>
  <c r="M191" i="5" s="1"/>
  <c r="G190" i="5"/>
  <c r="M190" i="5" s="1"/>
  <c r="G189" i="5"/>
  <c r="M189" i="5" s="1"/>
  <c r="G188" i="5"/>
  <c r="M188" i="5" s="1"/>
  <c r="G187" i="5"/>
  <c r="M187" i="5" s="1"/>
  <c r="G186" i="5"/>
  <c r="M186" i="5" s="1"/>
  <c r="G185" i="5"/>
  <c r="M185" i="5" s="1"/>
  <c r="G184" i="5"/>
  <c r="M184" i="5" s="1"/>
  <c r="G183" i="5"/>
  <c r="M183" i="5" s="1"/>
  <c r="G182" i="5"/>
  <c r="M182" i="5" s="1"/>
  <c r="G181" i="5"/>
  <c r="M181" i="5" s="1"/>
  <c r="G180" i="5"/>
  <c r="M180" i="5" s="1"/>
  <c r="G179" i="5"/>
  <c r="M179" i="5" s="1"/>
  <c r="G178" i="5"/>
  <c r="M178" i="5" s="1"/>
  <c r="G177" i="5"/>
  <c r="M177" i="5" s="1"/>
  <c r="G176" i="5"/>
  <c r="M176" i="5" s="1"/>
  <c r="G175" i="5"/>
  <c r="M175" i="5" s="1"/>
  <c r="G174" i="5"/>
  <c r="M174" i="5" s="1"/>
  <c r="G173" i="5"/>
  <c r="M173" i="5" s="1"/>
  <c r="G172" i="5"/>
  <c r="M172" i="5" s="1"/>
  <c r="G171" i="5"/>
  <c r="M171" i="5" s="1"/>
  <c r="G170" i="5"/>
  <c r="M170" i="5" s="1"/>
  <c r="G169" i="5"/>
  <c r="M169" i="5" s="1"/>
  <c r="G168" i="5"/>
  <c r="M168" i="5" s="1"/>
  <c r="G167" i="5"/>
  <c r="M167" i="5" s="1"/>
  <c r="G166" i="5"/>
  <c r="M166" i="5" s="1"/>
  <c r="G165" i="5"/>
  <c r="M165" i="5" s="1"/>
  <c r="G164" i="5"/>
  <c r="M164" i="5" s="1"/>
  <c r="G163" i="5"/>
  <c r="M163" i="5" s="1"/>
  <c r="G162" i="5"/>
  <c r="M162" i="5" s="1"/>
  <c r="T162" i="5" s="1"/>
  <c r="G161" i="5"/>
  <c r="M161" i="5" s="1"/>
  <c r="G160" i="5"/>
  <c r="M160" i="5" s="1"/>
  <c r="G159" i="5"/>
  <c r="M159" i="5" s="1"/>
  <c r="G158" i="5"/>
  <c r="M158" i="5" s="1"/>
  <c r="G157" i="5"/>
  <c r="M157" i="5" s="1"/>
  <c r="G156" i="5"/>
  <c r="M156" i="5" s="1"/>
  <c r="T156" i="5" s="1"/>
  <c r="G155" i="5"/>
  <c r="M155" i="5" s="1"/>
  <c r="G154" i="5"/>
  <c r="M154" i="5" s="1"/>
  <c r="G153" i="5"/>
  <c r="M153" i="5" s="1"/>
  <c r="G152" i="5"/>
  <c r="M152" i="5" s="1"/>
  <c r="G151" i="5"/>
  <c r="M151" i="5" s="1"/>
  <c r="G150" i="5"/>
  <c r="M150" i="5" s="1"/>
  <c r="G149" i="5"/>
  <c r="M149" i="5" s="1"/>
  <c r="G148" i="5"/>
  <c r="M148" i="5" s="1"/>
  <c r="G147" i="5"/>
  <c r="M147" i="5" s="1"/>
  <c r="G146" i="5"/>
  <c r="M146" i="5" s="1"/>
  <c r="G145" i="5"/>
  <c r="M145" i="5" s="1"/>
  <c r="G144" i="5"/>
  <c r="M144" i="5" s="1"/>
  <c r="G143" i="5"/>
  <c r="M143" i="5" s="1"/>
  <c r="G142" i="5"/>
  <c r="M142" i="5" s="1"/>
  <c r="G141" i="5"/>
  <c r="M141" i="5" s="1"/>
  <c r="G140" i="5"/>
  <c r="M140" i="5" s="1"/>
  <c r="G139" i="5"/>
  <c r="M139" i="5" s="1"/>
  <c r="G138" i="5"/>
  <c r="M138" i="5" s="1"/>
  <c r="G137" i="5"/>
  <c r="M137" i="5" s="1"/>
  <c r="G136" i="5"/>
  <c r="M136" i="5" s="1"/>
  <c r="G135" i="5"/>
  <c r="M135" i="5" s="1"/>
  <c r="G134" i="5"/>
  <c r="M134" i="5" s="1"/>
  <c r="G133" i="5"/>
  <c r="M133" i="5" s="1"/>
  <c r="G132" i="5"/>
  <c r="M132" i="5" s="1"/>
  <c r="G131" i="5"/>
  <c r="M131" i="5" s="1"/>
  <c r="Y130" i="5"/>
  <c r="X130" i="5"/>
  <c r="W130" i="5"/>
  <c r="V130" i="5"/>
  <c r="U130" i="5"/>
  <c r="R130" i="5"/>
  <c r="Q130" i="5"/>
  <c r="P130" i="5"/>
  <c r="O130" i="5"/>
  <c r="N130" i="5"/>
  <c r="L130" i="5"/>
  <c r="K130" i="5"/>
  <c r="J130" i="5"/>
  <c r="I130" i="5"/>
  <c r="H130" i="5"/>
  <c r="F130" i="5"/>
  <c r="E130" i="5"/>
  <c r="D130" i="5"/>
  <c r="C130" i="5"/>
  <c r="M129" i="5"/>
  <c r="G129" i="5"/>
  <c r="M128" i="5"/>
  <c r="G128" i="5"/>
  <c r="M127" i="5"/>
  <c r="G127" i="5"/>
  <c r="M126" i="5"/>
  <c r="G126" i="5"/>
  <c r="M125" i="5"/>
  <c r="G125" i="5"/>
  <c r="M124" i="5"/>
  <c r="G124" i="5"/>
  <c r="M123" i="5"/>
  <c r="G123" i="5"/>
  <c r="M122" i="5"/>
  <c r="G122" i="5"/>
  <c r="M121" i="5"/>
  <c r="G121" i="5"/>
  <c r="M120" i="5"/>
  <c r="G120" i="5"/>
  <c r="M119" i="5"/>
  <c r="G119" i="5"/>
  <c r="M118" i="5"/>
  <c r="G118" i="5"/>
  <c r="M117" i="5"/>
  <c r="G117" i="5"/>
  <c r="M116" i="5"/>
  <c r="G116" i="5"/>
  <c r="M115" i="5"/>
  <c r="G115" i="5"/>
  <c r="M114" i="5"/>
  <c r="G114" i="5"/>
  <c r="M113" i="5"/>
  <c r="G113" i="5"/>
  <c r="M112" i="5"/>
  <c r="G112" i="5"/>
  <c r="M111" i="5"/>
  <c r="G111" i="5"/>
  <c r="M110" i="5"/>
  <c r="G110" i="5"/>
  <c r="M109" i="5"/>
  <c r="G109" i="5"/>
  <c r="M108" i="5"/>
  <c r="G108" i="5"/>
  <c r="M107" i="5"/>
  <c r="G107" i="5"/>
  <c r="M106" i="5"/>
  <c r="G106" i="5"/>
  <c r="M105" i="5"/>
  <c r="G105" i="5"/>
  <c r="M104" i="5"/>
  <c r="G104" i="5"/>
  <c r="M103" i="5"/>
  <c r="G103" i="5"/>
  <c r="M102" i="5"/>
  <c r="G102" i="5"/>
  <c r="M101" i="5"/>
  <c r="G101" i="5"/>
  <c r="M100" i="5"/>
  <c r="G100" i="5"/>
  <c r="M99" i="5"/>
  <c r="G99" i="5"/>
  <c r="M98" i="5"/>
  <c r="G98" i="5"/>
  <c r="M97" i="5"/>
  <c r="G97" i="5"/>
  <c r="M96" i="5"/>
  <c r="G96" i="5"/>
  <c r="M95" i="5"/>
  <c r="G95" i="5"/>
  <c r="M94" i="5"/>
  <c r="G94" i="5"/>
  <c r="M93" i="5"/>
  <c r="G93" i="5"/>
  <c r="M92" i="5"/>
  <c r="G92" i="5"/>
  <c r="M91" i="5"/>
  <c r="G91" i="5"/>
  <c r="M90" i="5"/>
  <c r="G90" i="5"/>
  <c r="M89" i="5"/>
  <c r="G89" i="5"/>
  <c r="M88" i="5"/>
  <c r="G88" i="5"/>
  <c r="M87" i="5"/>
  <c r="G87" i="5"/>
  <c r="M86" i="5"/>
  <c r="G86" i="5"/>
  <c r="M85" i="5"/>
  <c r="G85" i="5"/>
  <c r="M84" i="5"/>
  <c r="G84" i="5"/>
  <c r="M83" i="5"/>
  <c r="G83" i="5"/>
  <c r="M82" i="5"/>
  <c r="G82" i="5"/>
  <c r="M81" i="5"/>
  <c r="G81" i="5"/>
  <c r="M80" i="5"/>
  <c r="G80" i="5"/>
  <c r="M79" i="5"/>
  <c r="G79" i="5"/>
  <c r="M78" i="5"/>
  <c r="G78" i="5"/>
  <c r="M77" i="5"/>
  <c r="G77" i="5"/>
  <c r="M76" i="5"/>
  <c r="G76" i="5"/>
  <c r="M75" i="5"/>
  <c r="G75" i="5"/>
  <c r="M74" i="5"/>
  <c r="G74" i="5"/>
  <c r="M73" i="5"/>
  <c r="G73" i="5"/>
  <c r="M72" i="5"/>
  <c r="G72" i="5"/>
  <c r="M71" i="5"/>
  <c r="G71" i="5"/>
  <c r="M70" i="5"/>
  <c r="G70" i="5"/>
  <c r="M69" i="5"/>
  <c r="G69" i="5"/>
  <c r="M68" i="5"/>
  <c r="G68" i="5"/>
  <c r="M67" i="5"/>
  <c r="G67" i="5"/>
  <c r="M66" i="5"/>
  <c r="G66" i="5"/>
  <c r="Y65" i="5"/>
  <c r="X65" i="5"/>
  <c r="W65" i="5"/>
  <c r="V65" i="5"/>
  <c r="U65" i="5"/>
  <c r="R65" i="5"/>
  <c r="Q65" i="5"/>
  <c r="P65" i="5"/>
  <c r="O65" i="5"/>
  <c r="N65" i="5"/>
  <c r="K65" i="5"/>
  <c r="J65" i="5"/>
  <c r="I65" i="5"/>
  <c r="H65" i="5"/>
  <c r="F65" i="5"/>
  <c r="E65" i="5"/>
  <c r="D65" i="5"/>
  <c r="C65" i="5"/>
  <c r="M64" i="5"/>
  <c r="G64" i="5"/>
  <c r="M63" i="5"/>
  <c r="G63" i="5"/>
  <c r="M62" i="5"/>
  <c r="G62" i="5"/>
  <c r="M61" i="5"/>
  <c r="G61" i="5"/>
  <c r="M60" i="5"/>
  <c r="G60" i="5"/>
  <c r="M59" i="5"/>
  <c r="G59" i="5"/>
  <c r="M58" i="5"/>
  <c r="G58" i="5"/>
  <c r="M57" i="5"/>
  <c r="G57" i="5"/>
  <c r="M56" i="5"/>
  <c r="G56" i="5"/>
  <c r="M55" i="5"/>
  <c r="G55" i="5"/>
  <c r="M54" i="5"/>
  <c r="G54" i="5"/>
  <c r="M53" i="5"/>
  <c r="G53" i="5"/>
  <c r="M52" i="5"/>
  <c r="G52" i="5"/>
  <c r="M51" i="5"/>
  <c r="G51" i="5"/>
  <c r="M50" i="5"/>
  <c r="G50" i="5"/>
  <c r="M49" i="5"/>
  <c r="G49" i="5"/>
  <c r="M48" i="5"/>
  <c r="G48" i="5"/>
  <c r="M47" i="5"/>
  <c r="G47" i="5"/>
  <c r="M46" i="5"/>
  <c r="G46" i="5"/>
  <c r="M45" i="5"/>
  <c r="G45" i="5"/>
  <c r="M44" i="5"/>
  <c r="G44" i="5"/>
  <c r="M43" i="5"/>
  <c r="G43" i="5"/>
  <c r="M42" i="5"/>
  <c r="G42" i="5"/>
  <c r="M41" i="5"/>
  <c r="G41" i="5"/>
  <c r="M40" i="5"/>
  <c r="G40" i="5"/>
  <c r="M39" i="5"/>
  <c r="G39" i="5"/>
  <c r="M38" i="5"/>
  <c r="G38" i="5"/>
  <c r="M37" i="5"/>
  <c r="G37" i="5"/>
  <c r="M36" i="5"/>
  <c r="G36" i="5"/>
  <c r="M35" i="5"/>
  <c r="G35" i="5"/>
  <c r="M34" i="5"/>
  <c r="G34" i="5"/>
  <c r="M33" i="5"/>
  <c r="G33" i="5"/>
  <c r="M32" i="5"/>
  <c r="G32" i="5"/>
  <c r="M31" i="5"/>
  <c r="G31" i="5"/>
  <c r="M30" i="5"/>
  <c r="G30" i="5"/>
  <c r="M29" i="5"/>
  <c r="G29" i="5"/>
  <c r="M28" i="5"/>
  <c r="G28" i="5"/>
  <c r="M27" i="5"/>
  <c r="G27" i="5"/>
  <c r="M26" i="5"/>
  <c r="G26" i="5"/>
  <c r="M25" i="5"/>
  <c r="G25" i="5"/>
  <c r="M24" i="5"/>
  <c r="G24" i="5"/>
  <c r="M23" i="5"/>
  <c r="G23" i="5"/>
  <c r="M22" i="5"/>
  <c r="G22" i="5"/>
  <c r="M21" i="5"/>
  <c r="G21" i="5"/>
  <c r="M20" i="5"/>
  <c r="G20" i="5"/>
  <c r="M19" i="5"/>
  <c r="G19" i="5"/>
  <c r="M18" i="5"/>
  <c r="G18" i="5"/>
  <c r="M17" i="5"/>
  <c r="G17" i="5"/>
  <c r="M16" i="5"/>
  <c r="G16" i="5"/>
  <c r="M15" i="5"/>
  <c r="G15" i="5"/>
  <c r="M14" i="5"/>
  <c r="G14" i="5"/>
  <c r="M13" i="5"/>
  <c r="G13" i="5"/>
  <c r="M12" i="5"/>
  <c r="G12" i="5"/>
  <c r="M11" i="5"/>
  <c r="G11" i="5"/>
  <c r="M10" i="5"/>
  <c r="G10" i="5"/>
  <c r="M9" i="5"/>
  <c r="G9" i="5"/>
  <c r="M8" i="5"/>
  <c r="G8" i="5"/>
  <c r="M7" i="5"/>
  <c r="G7" i="5"/>
  <c r="Y6" i="5"/>
  <c r="X6" i="5"/>
  <c r="W6" i="5"/>
  <c r="V6" i="5"/>
  <c r="U6" i="5"/>
  <c r="R6" i="5"/>
  <c r="Q6" i="5"/>
  <c r="P6" i="5"/>
  <c r="O6" i="5"/>
  <c r="N6" i="5"/>
  <c r="L6" i="5"/>
  <c r="K6" i="5"/>
  <c r="J6" i="5"/>
  <c r="I6" i="5"/>
  <c r="H6" i="5"/>
  <c r="F6" i="5"/>
  <c r="E6" i="5"/>
  <c r="D6" i="5"/>
  <c r="C6" i="5"/>
  <c r="W342" i="5" l="1"/>
  <c r="T344" i="5"/>
  <c r="T356" i="5"/>
  <c r="T368" i="5"/>
  <c r="T380" i="5"/>
  <c r="T219" i="5"/>
  <c r="T227" i="5"/>
  <c r="K523" i="5"/>
  <c r="S241" i="5"/>
  <c r="T496" i="5"/>
  <c r="T497" i="5"/>
  <c r="T499" i="5"/>
  <c r="T500" i="5"/>
  <c r="Z515" i="5"/>
  <c r="S65" i="5"/>
  <c r="Z65" i="5"/>
  <c r="X523" i="5"/>
  <c r="T77" i="5"/>
  <c r="T83" i="5"/>
  <c r="T101" i="5"/>
  <c r="T113" i="5"/>
  <c r="T125" i="5"/>
  <c r="T141" i="5"/>
  <c r="T153" i="5"/>
  <c r="T177" i="5"/>
  <c r="T189" i="5"/>
  <c r="T201" i="5"/>
  <c r="T225" i="5"/>
  <c r="T244" i="5"/>
  <c r="T247" i="5"/>
  <c r="T252" i="5"/>
  <c r="T264" i="5"/>
  <c r="T270" i="5"/>
  <c r="T288" i="5"/>
  <c r="T294" i="5"/>
  <c r="T300" i="5"/>
  <c r="T312" i="5"/>
  <c r="T318" i="5"/>
  <c r="T331" i="5"/>
  <c r="T337" i="5"/>
  <c r="T340" i="5"/>
  <c r="T411" i="5"/>
  <c r="T423" i="5"/>
  <c r="T435" i="5"/>
  <c r="T447" i="5"/>
  <c r="T459" i="5"/>
  <c r="T468" i="5"/>
  <c r="T470" i="5"/>
  <c r="T477" i="5"/>
  <c r="T480" i="5"/>
  <c r="T489" i="5"/>
  <c r="T492" i="5"/>
  <c r="T514" i="5"/>
  <c r="T168" i="5"/>
  <c r="T180" i="5"/>
  <c r="S6" i="5"/>
  <c r="T13" i="5"/>
  <c r="T19" i="5"/>
  <c r="T37" i="5"/>
  <c r="T49" i="5"/>
  <c r="T61" i="5"/>
  <c r="Z130" i="5"/>
  <c r="T135" i="5"/>
  <c r="T147" i="5"/>
  <c r="T159" i="5"/>
  <c r="T171" i="5"/>
  <c r="T183" i="5"/>
  <c r="T195" i="5"/>
  <c r="T207" i="5"/>
  <c r="T216" i="5"/>
  <c r="T236" i="5"/>
  <c r="T482" i="5"/>
  <c r="H523" i="5"/>
  <c r="T71" i="5"/>
  <c r="T349" i="5"/>
  <c r="T387" i="5"/>
  <c r="T388" i="5"/>
  <c r="T390" i="5"/>
  <c r="T391" i="5"/>
  <c r="T397" i="5"/>
  <c r="T43" i="5"/>
  <c r="T20" i="5"/>
  <c r="T21" i="5"/>
  <c r="T22" i="5"/>
  <c r="T26" i="5"/>
  <c r="T27" i="5"/>
  <c r="T28" i="5"/>
  <c r="T31" i="5"/>
  <c r="T55" i="5"/>
  <c r="T256" i="5"/>
  <c r="T276" i="5"/>
  <c r="T303" i="5"/>
  <c r="T304" i="5"/>
  <c r="T306" i="5"/>
  <c r="T324" i="5"/>
  <c r="T334" i="5"/>
  <c r="T255" i="5"/>
  <c r="T258" i="5"/>
  <c r="T282" i="5"/>
  <c r="T209" i="5"/>
  <c r="T84" i="5"/>
  <c r="T85" i="5"/>
  <c r="T86" i="5"/>
  <c r="T90" i="5"/>
  <c r="T91" i="5"/>
  <c r="T92" i="5"/>
  <c r="T95" i="5"/>
  <c r="T107" i="5"/>
  <c r="T119" i="5"/>
  <c r="T7" i="5"/>
  <c r="T8" i="5"/>
  <c r="T191" i="5"/>
  <c r="O523" i="5"/>
  <c r="T38" i="5"/>
  <c r="T261" i="5"/>
  <c r="T314" i="5"/>
  <c r="T322" i="5"/>
  <c r="T399" i="5"/>
  <c r="T424" i="5"/>
  <c r="T448" i="5"/>
  <c r="T50" i="5"/>
  <c r="Z342" i="5"/>
  <c r="T473" i="5"/>
  <c r="T475" i="5"/>
  <c r="M508" i="5"/>
  <c r="G515" i="5"/>
  <c r="S515" i="5"/>
  <c r="T9" i="5"/>
  <c r="T15" i="5"/>
  <c r="T25" i="5"/>
  <c r="T56" i="5"/>
  <c r="T58" i="5"/>
  <c r="T62" i="5"/>
  <c r="T64" i="5"/>
  <c r="T72" i="5"/>
  <c r="T74" i="5"/>
  <c r="T78" i="5"/>
  <c r="T80" i="5"/>
  <c r="T121" i="5"/>
  <c r="T132" i="5"/>
  <c r="T144" i="5"/>
  <c r="T146" i="5"/>
  <c r="T174" i="5"/>
  <c r="T186" i="5"/>
  <c r="T212" i="5"/>
  <c r="T222" i="5"/>
  <c r="M241" i="5"/>
  <c r="T250" i="5"/>
  <c r="T285" i="5"/>
  <c r="T291" i="5"/>
  <c r="T297" i="5"/>
  <c r="T336" i="5"/>
  <c r="T352" i="5"/>
  <c r="T354" i="5"/>
  <c r="T364" i="5"/>
  <c r="T366" i="5"/>
  <c r="T376" i="5"/>
  <c r="T378" i="5"/>
  <c r="T392" i="5"/>
  <c r="T406" i="5"/>
  <c r="T417" i="5"/>
  <c r="T422" i="5"/>
  <c r="T430" i="5"/>
  <c r="T441" i="5"/>
  <c r="T446" i="5"/>
  <c r="T454" i="5"/>
  <c r="T465" i="5"/>
  <c r="T485" i="5"/>
  <c r="T487" i="5"/>
  <c r="T501" i="5"/>
  <c r="T509" i="5"/>
  <c r="T513" i="5"/>
  <c r="T44" i="5"/>
  <c r="T66" i="5"/>
  <c r="T200" i="5"/>
  <c r="T279" i="5"/>
  <c r="I523" i="5"/>
  <c r="S404" i="5"/>
  <c r="T96" i="5"/>
  <c r="T137" i="5"/>
  <c r="T164" i="5"/>
  <c r="T203" i="5"/>
  <c r="T213" i="5"/>
  <c r="Z241" i="5"/>
  <c r="T262" i="5"/>
  <c r="T268" i="5"/>
  <c r="T274" i="5"/>
  <c r="T309" i="5"/>
  <c r="T315" i="5"/>
  <c r="T321" i="5"/>
  <c r="T400" i="5"/>
  <c r="T402" i="5"/>
  <c r="T412" i="5"/>
  <c r="T428" i="5"/>
  <c r="T436" i="5"/>
  <c r="T452" i="5"/>
  <c r="T460" i="5"/>
  <c r="G466" i="5"/>
  <c r="T34" i="5"/>
  <c r="T40" i="5"/>
  <c r="T103" i="5"/>
  <c r="T267" i="5"/>
  <c r="T273" i="5"/>
  <c r="T310" i="5"/>
  <c r="T316" i="5"/>
  <c r="T403" i="5"/>
  <c r="T416" i="5"/>
  <c r="T440" i="5"/>
  <c r="T46" i="5"/>
  <c r="T68" i="5"/>
  <c r="T109" i="5"/>
  <c r="T115" i="5"/>
  <c r="T326" i="5"/>
  <c r="T330" i="5"/>
  <c r="T218" i="5"/>
  <c r="G241" i="5"/>
  <c r="T280" i="5"/>
  <c r="T327" i="5"/>
  <c r="T329" i="5"/>
  <c r="T343" i="5"/>
  <c r="T472" i="5"/>
  <c r="T476" i="5"/>
  <c r="T522" i="5"/>
  <c r="T32" i="5"/>
  <c r="T97" i="5"/>
  <c r="T185" i="5"/>
  <c r="T221" i="5"/>
  <c r="T464" i="5"/>
  <c r="T52" i="5"/>
  <c r="U523" i="5"/>
  <c r="T33" i="5"/>
  <c r="T39" i="5"/>
  <c r="T98" i="5"/>
  <c r="T102" i="5"/>
  <c r="T104" i="5"/>
  <c r="T45" i="5"/>
  <c r="T51" i="5"/>
  <c r="T67" i="5"/>
  <c r="T108" i="5"/>
  <c r="T110" i="5"/>
  <c r="T114" i="5"/>
  <c r="T116" i="5"/>
  <c r="T182" i="5"/>
  <c r="T10" i="5"/>
  <c r="T14" i="5"/>
  <c r="T16" i="5"/>
  <c r="T57" i="5"/>
  <c r="T63" i="5"/>
  <c r="T73" i="5"/>
  <c r="T79" i="5"/>
  <c r="T89" i="5"/>
  <c r="T120" i="5"/>
  <c r="T122" i="5"/>
  <c r="T126" i="5"/>
  <c r="T128" i="5"/>
  <c r="T138" i="5"/>
  <c r="T150" i="5"/>
  <c r="T165" i="5"/>
  <c r="T194" i="5"/>
  <c r="T204" i="5"/>
  <c r="T243" i="5"/>
  <c r="T249" i="5"/>
  <c r="T286" i="5"/>
  <c r="T292" i="5"/>
  <c r="T298" i="5"/>
  <c r="T335" i="5"/>
  <c r="T351" i="5"/>
  <c r="T355" i="5"/>
  <c r="T363" i="5"/>
  <c r="T367" i="5"/>
  <c r="T375" i="5"/>
  <c r="T379" i="5"/>
  <c r="T395" i="5"/>
  <c r="T405" i="5"/>
  <c r="T410" i="5"/>
  <c r="T418" i="5"/>
  <c r="T429" i="5"/>
  <c r="T434" i="5"/>
  <c r="T442" i="5"/>
  <c r="T453" i="5"/>
  <c r="T458" i="5"/>
  <c r="T484" i="5"/>
  <c r="T488" i="5"/>
  <c r="T504" i="5"/>
  <c r="T506" i="5"/>
  <c r="T510" i="5"/>
  <c r="T512" i="5"/>
  <c r="E523" i="5"/>
  <c r="T11" i="5"/>
  <c r="T12" i="5"/>
  <c r="T23" i="5"/>
  <c r="T24" i="5"/>
  <c r="T35" i="5"/>
  <c r="T36" i="5"/>
  <c r="T47" i="5"/>
  <c r="T48" i="5"/>
  <c r="T59" i="5"/>
  <c r="T60" i="5"/>
  <c r="T75" i="5"/>
  <c r="T76" i="5"/>
  <c r="T87" i="5"/>
  <c r="T88" i="5"/>
  <c r="T99" i="5"/>
  <c r="T100" i="5"/>
  <c r="T111" i="5"/>
  <c r="T112" i="5"/>
  <c r="T123" i="5"/>
  <c r="T124" i="5"/>
  <c r="M130" i="5"/>
  <c r="T133" i="5"/>
  <c r="T139" i="5"/>
  <c r="T145" i="5"/>
  <c r="T151" i="5"/>
  <c r="T157" i="5"/>
  <c r="T163" i="5"/>
  <c r="T169" i="5"/>
  <c r="T175" i="5"/>
  <c r="T181" i="5"/>
  <c r="T184" i="5"/>
  <c r="T193" i="5"/>
  <c r="T202" i="5"/>
  <c r="T211" i="5"/>
  <c r="T220" i="5"/>
  <c r="F523" i="5"/>
  <c r="G65" i="5"/>
  <c r="T127" i="5"/>
  <c r="S130" i="5"/>
  <c r="T155" i="5"/>
  <c r="T173" i="5"/>
  <c r="T188" i="5"/>
  <c r="T197" i="5"/>
  <c r="T206" i="5"/>
  <c r="T215" i="5"/>
  <c r="T224" i="5"/>
  <c r="T228" i="5"/>
  <c r="T229" i="5"/>
  <c r="T237" i="5"/>
  <c r="T238" i="5"/>
  <c r="Z508" i="5"/>
  <c r="C523" i="5"/>
  <c r="M6" i="5"/>
  <c r="L523" i="5"/>
  <c r="Q523" i="5"/>
  <c r="W523" i="5"/>
  <c r="T17" i="5"/>
  <c r="T18" i="5"/>
  <c r="T29" i="5"/>
  <c r="T30" i="5"/>
  <c r="T41" i="5"/>
  <c r="T42" i="5"/>
  <c r="T53" i="5"/>
  <c r="T54" i="5"/>
  <c r="M65" i="5"/>
  <c r="T69" i="5"/>
  <c r="T70" i="5"/>
  <c r="T81" i="5"/>
  <c r="T82" i="5"/>
  <c r="T93" i="5"/>
  <c r="T94" i="5"/>
  <c r="T105" i="5"/>
  <c r="T106" i="5"/>
  <c r="T117" i="5"/>
  <c r="T118" i="5"/>
  <c r="T129" i="5"/>
  <c r="G130" i="5"/>
  <c r="T136" i="5"/>
  <c r="T142" i="5"/>
  <c r="T148" i="5"/>
  <c r="T154" i="5"/>
  <c r="T160" i="5"/>
  <c r="T166" i="5"/>
  <c r="T172" i="5"/>
  <c r="T178" i="5"/>
  <c r="T231" i="5"/>
  <c r="G404" i="5"/>
  <c r="M404" i="5"/>
  <c r="T404" i="5" s="1"/>
  <c r="Z466" i="5"/>
  <c r="T233" i="5"/>
  <c r="T240" i="5"/>
  <c r="T245" i="5"/>
  <c r="T246" i="5"/>
  <c r="T257" i="5"/>
  <c r="T259" i="5"/>
  <c r="T269" i="5"/>
  <c r="T271" i="5"/>
  <c r="T281" i="5"/>
  <c r="T283" i="5"/>
  <c r="T293" i="5"/>
  <c r="T295" i="5"/>
  <c r="T305" i="5"/>
  <c r="T307" i="5"/>
  <c r="T317" i="5"/>
  <c r="T319" i="5"/>
  <c r="T333" i="5"/>
  <c r="G342" i="5"/>
  <c r="M342" i="5"/>
  <c r="T357" i="5"/>
  <c r="T358" i="5"/>
  <c r="T360" i="5"/>
  <c r="T362" i="5"/>
  <c r="T365" i="5"/>
  <c r="T381" i="5"/>
  <c r="T382" i="5"/>
  <c r="T384" i="5"/>
  <c r="T386" i="5"/>
  <c r="T389" i="5"/>
  <c r="T407" i="5"/>
  <c r="T414" i="5"/>
  <c r="T415" i="5"/>
  <c r="T419" i="5"/>
  <c r="T426" i="5"/>
  <c r="T427" i="5"/>
  <c r="T431" i="5"/>
  <c r="T438" i="5"/>
  <c r="T439" i="5"/>
  <c r="T443" i="5"/>
  <c r="T450" i="5"/>
  <c r="T451" i="5"/>
  <c r="T455" i="5"/>
  <c r="T462" i="5"/>
  <c r="T463" i="5"/>
  <c r="S466" i="5"/>
  <c r="T467" i="5"/>
  <c r="T469" i="5"/>
  <c r="T471" i="5"/>
  <c r="T474" i="5"/>
  <c r="T490" i="5"/>
  <c r="T491" i="5"/>
  <c r="T493" i="5"/>
  <c r="T495" i="5"/>
  <c r="T498" i="5"/>
  <c r="T516" i="5"/>
  <c r="T517" i="5"/>
  <c r="T519" i="5"/>
  <c r="T521" i="5"/>
  <c r="T230" i="5"/>
  <c r="T234" i="5"/>
  <c r="T239" i="5"/>
  <c r="T251" i="5"/>
  <c r="T253" i="5"/>
  <c r="T263" i="5"/>
  <c r="T265" i="5"/>
  <c r="T275" i="5"/>
  <c r="T277" i="5"/>
  <c r="T287" i="5"/>
  <c r="T289" i="5"/>
  <c r="T299" i="5"/>
  <c r="T301" i="5"/>
  <c r="T311" i="5"/>
  <c r="T313" i="5"/>
  <c r="T323" i="5"/>
  <c r="T325" i="5"/>
  <c r="T328" i="5"/>
  <c r="T338" i="5"/>
  <c r="T339" i="5"/>
  <c r="T341" i="5"/>
  <c r="T345" i="5"/>
  <c r="T346" i="5"/>
  <c r="T348" i="5"/>
  <c r="T350" i="5"/>
  <c r="T353" i="5"/>
  <c r="T369" i="5"/>
  <c r="T370" i="5"/>
  <c r="T372" i="5"/>
  <c r="T374" i="5"/>
  <c r="T377" i="5"/>
  <c r="T393" i="5"/>
  <c r="T394" i="5"/>
  <c r="T396" i="5"/>
  <c r="T398" i="5"/>
  <c r="T401" i="5"/>
  <c r="T408" i="5"/>
  <c r="T409" i="5"/>
  <c r="T413" i="5"/>
  <c r="T420" i="5"/>
  <c r="T421" i="5"/>
  <c r="T425" i="5"/>
  <c r="T432" i="5"/>
  <c r="T433" i="5"/>
  <c r="T437" i="5"/>
  <c r="T444" i="5"/>
  <c r="T445" i="5"/>
  <c r="T449" i="5"/>
  <c r="T456" i="5"/>
  <c r="T457" i="5"/>
  <c r="T461" i="5"/>
  <c r="T478" i="5"/>
  <c r="T479" i="5"/>
  <c r="T481" i="5"/>
  <c r="T483" i="5"/>
  <c r="T486" i="5"/>
  <c r="T502" i="5"/>
  <c r="T503" i="5"/>
  <c r="T505" i="5"/>
  <c r="T507" i="5"/>
  <c r="G508" i="5"/>
  <c r="S508" i="5"/>
  <c r="T511" i="5"/>
  <c r="M515" i="5"/>
  <c r="T131" i="5"/>
  <c r="T140" i="5"/>
  <c r="T149" i="5"/>
  <c r="T158" i="5"/>
  <c r="T167" i="5"/>
  <c r="T176" i="5"/>
  <c r="T134" i="5"/>
  <c r="T143" i="5"/>
  <c r="T152" i="5"/>
  <c r="T161" i="5"/>
  <c r="T170" i="5"/>
  <c r="T179" i="5"/>
  <c r="R523" i="5"/>
  <c r="T196" i="5"/>
  <c r="T214" i="5"/>
  <c r="T232" i="5"/>
  <c r="T332" i="5"/>
  <c r="G6" i="5"/>
  <c r="Y523" i="5"/>
  <c r="T199" i="5"/>
  <c r="T217" i="5"/>
  <c r="T235" i="5"/>
  <c r="T248" i="5"/>
  <c r="T260" i="5"/>
  <c r="T272" i="5"/>
  <c r="T284" i="5"/>
  <c r="T296" i="5"/>
  <c r="T308" i="5"/>
  <c r="T320" i="5"/>
  <c r="S342" i="5"/>
  <c r="Z404" i="5"/>
  <c r="M466" i="5"/>
  <c r="T187" i="5"/>
  <c r="T205" i="5"/>
  <c r="T223" i="5"/>
  <c r="T242" i="5"/>
  <c r="N523" i="5"/>
  <c r="Z6" i="5"/>
  <c r="D523" i="5"/>
  <c r="J523" i="5"/>
  <c r="P523" i="5"/>
  <c r="V523" i="5"/>
  <c r="T190" i="5"/>
  <c r="T208" i="5"/>
  <c r="T226" i="5"/>
  <c r="T254" i="5"/>
  <c r="T266" i="5"/>
  <c r="T278" i="5"/>
  <c r="T290" i="5"/>
  <c r="T302" i="5"/>
  <c r="T241" i="5" l="1"/>
  <c r="T65" i="5"/>
  <c r="T466" i="5"/>
  <c r="T508" i="5"/>
  <c r="T6" i="5"/>
  <c r="T342" i="5"/>
  <c r="T515" i="5"/>
  <c r="G523" i="5"/>
  <c r="T130" i="5"/>
  <c r="M523" i="5"/>
  <c r="Z523" i="5"/>
  <c r="S523" i="5"/>
  <c r="T523" i="5" l="1"/>
  <c r="I22" i="3"/>
  <c r="F22" i="2" l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  <author>Aidee Guagalupe Rosales Partida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H11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M11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P11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S11" authorId="2" shapeId="0">
      <text>
        <r>
          <rPr>
            <b/>
            <sz val="9"/>
            <color indexed="81"/>
            <rFont val="Tahoma"/>
            <family val="2"/>
          </rPr>
          <t>Aidee Guagalupe Rosales Partida:</t>
        </r>
        <r>
          <rPr>
            <sz val="9"/>
            <color indexed="81"/>
            <rFont val="Tahoma"/>
            <family val="2"/>
          </rPr>
          <t xml:space="preserve">
Especificar el porcentaje de financiamiento</t>
        </r>
      </text>
    </comment>
    <comment ref="T11" authorId="2" shapeId="0">
      <text>
        <r>
          <rPr>
            <b/>
            <sz val="9"/>
            <color indexed="81"/>
            <rFont val="Tahoma"/>
            <family val="2"/>
          </rPr>
          <t>Aidee Guagalupe Rosales Partida:</t>
        </r>
        <r>
          <rPr>
            <sz val="9"/>
            <color indexed="81"/>
            <rFont val="Tahoma"/>
            <family val="2"/>
          </rPr>
          <t xml:space="preserve">
Especificar el porcentaje de financiamiento</t>
        </r>
      </text>
    </comment>
  </commentList>
</comments>
</file>

<file path=xl/comments2.xml><?xml version="1.0" encoding="utf-8"?>
<comments xmlns="http://schemas.openxmlformats.org/spreadsheetml/2006/main">
  <authors>
    <author>Manuel Humberto Álvarez Haro</author>
    <author>Jorge Andres Juarez Aceves</author>
    <author>Aidee Guagalupe Rosales Partida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H11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M11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S11" authorId="2" shapeId="0">
      <text>
        <r>
          <rPr>
            <b/>
            <sz val="9"/>
            <color indexed="81"/>
            <rFont val="Tahoma"/>
            <family val="2"/>
          </rPr>
          <t>Aidee Guagalupe Rosales Partida:</t>
        </r>
        <r>
          <rPr>
            <sz val="9"/>
            <color indexed="81"/>
            <rFont val="Tahoma"/>
            <family val="2"/>
          </rPr>
          <t xml:space="preserve">
Especificar el porcentaje de financiamiento</t>
        </r>
      </text>
    </comment>
    <comment ref="T11" authorId="2" shapeId="0">
      <text>
        <r>
          <rPr>
            <b/>
            <sz val="9"/>
            <color indexed="81"/>
            <rFont val="Tahoma"/>
            <family val="2"/>
          </rPr>
          <t>Aidee Guagalupe Rosales Partida:</t>
        </r>
        <r>
          <rPr>
            <sz val="9"/>
            <color indexed="81"/>
            <rFont val="Tahoma"/>
            <family val="2"/>
          </rPr>
          <t xml:space="preserve">
Especificar el porcentaje de financiamiento</t>
        </r>
      </text>
    </comment>
  </commentList>
</comments>
</file>

<file path=xl/comments3.xml><?xml version="1.0" encoding="utf-8"?>
<comments xmlns="http://schemas.openxmlformats.org/spreadsheetml/2006/main">
  <authors>
    <author>Veronica Quijano Gonzalez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Directa, Concurrencia del Comité, Sin concurrencia del Comité, Fondo Revolvente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Requisición, Contrato, Factura, Bases de Licitación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<sst xmlns="http://schemas.openxmlformats.org/spreadsheetml/2006/main" count="7871" uniqueCount="2826">
  <si>
    <t>SIGLAS:</t>
  </si>
  <si>
    <t>TOTAL ANUAL</t>
  </si>
  <si>
    <t>No.</t>
  </si>
  <si>
    <t>UP</t>
  </si>
  <si>
    <t>UR</t>
  </si>
  <si>
    <t>UEG</t>
  </si>
  <si>
    <t>PP</t>
  </si>
  <si>
    <t>COMP</t>
  </si>
  <si>
    <t>NOMBRE DEL BENEFICIARIO</t>
  </si>
  <si>
    <t>R.F.C.</t>
  </si>
  <si>
    <t>SEXO</t>
  </si>
  <si>
    <t>FECHA DE INGRESO</t>
  </si>
  <si>
    <t>NIVEL</t>
  </si>
  <si>
    <t>JORNADA</t>
  </si>
  <si>
    <t>NOMBRE DEL PUESTO</t>
  </si>
  <si>
    <t>AREA DE ADSCRIPCIÓN DEL PUESTO</t>
  </si>
  <si>
    <t xml:space="preserve">ORGANISMO PÚBLICO DESCENTRALIZADO:  </t>
  </si>
  <si>
    <t xml:space="preserve">No. </t>
  </si>
  <si>
    <t>NOMBRE</t>
  </si>
  <si>
    <t xml:space="preserve">INICIO 
CONTRATO </t>
  </si>
  <si>
    <t>TERMINO 
CONTRATO</t>
  </si>
  <si>
    <t>TOTAL</t>
  </si>
  <si>
    <t>PUESTO / ACTIVIDAD</t>
  </si>
  <si>
    <t>*</t>
  </si>
  <si>
    <t>INSERTAR  TODAS LAS COLUMNAS NECESARIAS PARA DETALLAR TODAS  LAS PRESTACIONES OTORGADAS</t>
  </si>
  <si>
    <t xml:space="preserve">ORGANISMO PÚBLICO DESCENTRALIZADO: </t>
  </si>
  <si>
    <t>ACREEDOR</t>
  </si>
  <si>
    <t>MONTO</t>
  </si>
  <si>
    <t>OBSERVACIONES 
(Establecer el periodo del compromiso de pago)</t>
  </si>
  <si>
    <t>IMSS</t>
  </si>
  <si>
    <t>INFONAVIT</t>
  </si>
  <si>
    <t>ISSSTE</t>
  </si>
  <si>
    <t>FOVISTE</t>
  </si>
  <si>
    <t>SAT</t>
  </si>
  <si>
    <t>Proveedores</t>
  </si>
  <si>
    <t>Laudos laborales</t>
  </si>
  <si>
    <t>Casas comerciales</t>
  </si>
  <si>
    <t>Banca comercial</t>
  </si>
  <si>
    <t>Contratistas</t>
  </si>
  <si>
    <t>IPEJAL</t>
  </si>
  <si>
    <t>Municipios</t>
  </si>
  <si>
    <t>Servicios (CFE)</t>
  </si>
  <si>
    <t>Servicios (TELMEX)</t>
  </si>
  <si>
    <t>Servicios (SIAPA)</t>
  </si>
  <si>
    <t>Convenios que requieran erogaciones con:</t>
  </si>
  <si>
    <t>·         Federación</t>
  </si>
  <si>
    <t>·         Municipios</t>
  </si>
  <si>
    <t>·         Otros (especifiquen)</t>
  </si>
  <si>
    <t>Aportaciones a beneficiarios de programas XXXX</t>
  </si>
  <si>
    <t>Aguinaldo, Prima y Estimulo</t>
  </si>
  <si>
    <t>Total deuda del Organismo</t>
  </si>
  <si>
    <t>Nota: En el apartado de servicios y otros, se deben incluir tantos como sean necesarios con la finalidad de integrar el total de la deuda del Organismo.</t>
  </si>
  <si>
    <t>Es obligatorio en la columna de observaciones  detallar el periodo que corresponde el adeudo.</t>
  </si>
  <si>
    <t>Especificar Fuente de Financiamiento (Presupuesto Federal, Estatal, Ingresos Propios y Programas Especiales)</t>
  </si>
  <si>
    <t>Capítulo</t>
  </si>
  <si>
    <t>Concepto</t>
  </si>
  <si>
    <t>11
Recursos Fiscales
No Etiquetado</t>
  </si>
  <si>
    <t>14
Ingresos Propios
No Etiquetado</t>
  </si>
  <si>
    <t>15
Recursos Federales
No Etiquetado</t>
  </si>
  <si>
    <t>25
Recursos Federales
Etiquetado</t>
  </si>
  <si>
    <t>Presupuesto Autorizado Total</t>
  </si>
  <si>
    <t>% TOTAL EJERCIDO</t>
  </si>
  <si>
    <t>11
SALDO
Rec. Fiscales</t>
  </si>
  <si>
    <t>14
SALDO
Ingresos Propios</t>
  </si>
  <si>
    <t>15
SALDO
Recursos Federales</t>
  </si>
  <si>
    <t>25
SALDO
Recursos Federales</t>
  </si>
  <si>
    <t>SALDO
Remanentes</t>
  </si>
  <si>
    <t>SALDO 
TOTAL</t>
  </si>
  <si>
    <t>Dietas</t>
  </si>
  <si>
    <t>Sueldo Base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</si>
  <si>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</si>
  <si>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</si>
  <si>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</si>
  <si>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</si>
  <si>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</si>
  <si>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</si>
  <si>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 xml:space="preserve"> 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</si>
  <si>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</si>
  <si>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</si>
  <si>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</si>
  <si>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</si>
  <si>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</si>
  <si>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</si>
  <si>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</si>
  <si>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</si>
  <si>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</si>
  <si>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</si>
  <si>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</si>
  <si>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</si>
  <si>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</si>
  <si>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</si>
  <si>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</si>
  <si>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</si>
  <si>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</si>
  <si>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</si>
  <si>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</si>
  <si>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</si>
  <si>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</si>
  <si>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</si>
  <si>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</si>
  <si>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</si>
  <si>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</si>
  <si>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</si>
  <si>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</si>
  <si>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</si>
  <si>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</si>
  <si>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</si>
  <si>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</si>
  <si>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</si>
  <si>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</si>
  <si>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</si>
  <si>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</si>
  <si>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</si>
  <si>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</si>
  <si>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</si>
  <si>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</si>
  <si>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económico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</si>
  <si>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</si>
  <si>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</si>
  <si>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</si>
  <si>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</si>
  <si>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</si>
  <si>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</si>
  <si>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</si>
  <si>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</si>
  <si>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</si>
  <si>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</si>
  <si>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</si>
  <si>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</si>
  <si>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</si>
  <si>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</si>
  <si>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</si>
  <si>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</si>
  <si>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</si>
  <si>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</si>
  <si>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</si>
  <si>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</si>
  <si>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</si>
  <si>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</si>
  <si>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</si>
  <si>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</si>
  <si>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</si>
  <si>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</si>
  <si>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</si>
  <si>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</si>
  <si>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</si>
  <si>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</si>
  <si>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</si>
  <si>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</si>
  <si>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</si>
  <si>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</si>
  <si>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</si>
  <si>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</si>
  <si>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</si>
  <si>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</si>
  <si>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</si>
  <si>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</si>
  <si>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</si>
  <si>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</si>
  <si>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</si>
  <si>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</si>
  <si>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</si>
  <si>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</si>
  <si>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</si>
  <si>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</si>
  <si>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</si>
  <si>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</si>
  <si>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</si>
  <si>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</si>
  <si>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</si>
  <si>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</si>
  <si>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</si>
  <si>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</si>
  <si>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</si>
  <si>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</si>
  <si>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</si>
  <si>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</si>
  <si>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</si>
  <si>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</si>
  <si>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</si>
  <si>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</si>
  <si>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</si>
  <si>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</si>
  <si>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</si>
  <si>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</si>
  <si>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</si>
  <si>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</si>
  <si>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</si>
  <si>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</si>
  <si>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</si>
  <si>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</si>
  <si>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</si>
  <si>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</si>
  <si>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</si>
  <si>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</si>
  <si>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</si>
  <si>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</si>
  <si>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</si>
  <si>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</si>
  <si>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</si>
  <si>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</si>
  <si>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</si>
  <si>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</si>
  <si>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</si>
  <si>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</si>
  <si>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</si>
  <si>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</si>
  <si>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</si>
  <si>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</si>
  <si>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</si>
  <si>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</si>
  <si>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</si>
  <si>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</si>
  <si>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</si>
  <si>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</si>
  <si>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</si>
  <si>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</si>
  <si>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</si>
  <si>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</si>
  <si>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</si>
  <si>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</si>
  <si>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</si>
  <si>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</si>
  <si>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</si>
  <si>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</si>
  <si>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</si>
  <si>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</si>
  <si>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</si>
  <si>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</si>
  <si>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</si>
  <si>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</si>
  <si>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</si>
  <si>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</si>
  <si>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</si>
  <si>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</si>
  <si>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</si>
  <si>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</si>
  <si>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</si>
  <si>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</si>
  <si>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</si>
  <si>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</si>
  <si>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</si>
  <si>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</si>
  <si>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</si>
  <si>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</si>
  <si>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</si>
  <si>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</si>
  <si>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</si>
  <si>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</si>
  <si>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</si>
  <si>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</si>
  <si>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</si>
  <si>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</si>
  <si>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</si>
  <si>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</si>
  <si>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</si>
  <si>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</si>
  <si>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</si>
  <si>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</si>
  <si>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</si>
  <si>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</si>
  <si>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</si>
  <si>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</si>
  <si>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</si>
  <si>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</si>
  <si>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</si>
  <si>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</si>
  <si>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</si>
  <si>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</si>
  <si>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</si>
  <si>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</si>
  <si>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</si>
  <si>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</si>
  <si>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</si>
  <si>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</si>
  <si>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</si>
  <si>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</si>
  <si>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</si>
  <si>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</si>
  <si>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</si>
  <si>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</si>
  <si>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</si>
  <si>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</si>
  <si>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impuestos y derechos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</si>
  <si>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</si>
  <si>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</si>
  <si>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</si>
  <si>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</si>
  <si>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</si>
  <si>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</si>
  <si>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</si>
  <si>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</si>
  <si>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</si>
  <si>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</si>
  <si>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</si>
  <si>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</si>
  <si>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</si>
  <si>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</si>
  <si>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</si>
  <si>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Fortalecimiento y mejora de programas y proyectos</t>
  </si>
  <si>
    <t>Fortalecimiento de los Servicios de Salud</t>
  </si>
  <si>
    <t>Asignaciones presupuestales al Poder Legislativo para servicios personales</t>
  </si>
  <si>
    <t>Asignaciones presupuestales al Poder Legislativo para materiales y suministros</t>
  </si>
  <si>
    <t>Asignaciones presupuestales al Poder Legislativo para servicios generales</t>
  </si>
  <si>
    <t>Asignaciones presupuestales al Poder Legislativo para transferencias, asignaciones, subsidios y otras ayudas</t>
  </si>
  <si>
    <t>Asignaciones presupuestales al Poder Legislativo para bienes muebles, inmuebles e intangibles</t>
  </si>
  <si>
    <t>Asignaciones presupuestales al Poder Legislativo para inversión pública</t>
  </si>
  <si>
    <t>Asignaciones presupuestales al Poder Legislativo para inversiones financieras y otras provisiones</t>
  </si>
  <si>
    <t>Asignaciones presupuestales al Poder Legislativo para cubrir el déficit de operación y los gastos de administración</t>
  </si>
  <si>
    <t>Asignaciones presupuestales al Poder Legislativo para deuda pública</t>
  </si>
  <si>
    <t>Asignaciones presupuestales al Poder Judicial para servicios personales</t>
  </si>
  <si>
    <t>Asignaciones presupuestales al Poder Judicial para materiales y suministros</t>
  </si>
  <si>
    <t>Asignaciones presupuestales al Poder Judicial para servicios generales</t>
  </si>
  <si>
    <t>Asignaciones presupuestales al Poder Judicial para transferencias, asignaciones, subsidios y otras ayudas</t>
  </si>
  <si>
    <t>Asignaciones presupuestales al Poder Judicial para bienes muebles, inmuebles e intangibles</t>
  </si>
  <si>
    <t>Asignaciones presupuestales al Poder Judicial para inversión pública</t>
  </si>
  <si>
    <t>Asignaciones presupuestales al Poder Judicial para inversiones financieras y otras provisiones</t>
  </si>
  <si>
    <t>Asignaciones presupuestales al Poder Judicial para cubrir el déficit de operación y los gastos de administración</t>
  </si>
  <si>
    <t>Asignaciones presupuestales al Poder Judicial para deuda pública</t>
  </si>
  <si>
    <t>Asignaciones presupuestales a Órganos Autónomos para servicios personales</t>
  </si>
  <si>
    <t>Asignaciones presupuestales a Órganos Autónomos para materiales y suministros</t>
  </si>
  <si>
    <t>Asignaciones presupuestales a Órganos Autónomos para servicios generales</t>
  </si>
  <si>
    <t>Asignaciones presupuestales a Órganos Autónomos para transferencias, asignaciones, subsidios y otras ayudas</t>
  </si>
  <si>
    <t>Asignaciones presupuestales a Órganos Autónomos para bienes muebles, inmuebles e intangibles</t>
  </si>
  <si>
    <t>Asignaciones presupuestales a Órganos Autónomos para inversión pública</t>
  </si>
  <si>
    <t>Asignaciones presupuestales a Órganos Autónomos para inversiones financieras y otras provisiones</t>
  </si>
  <si>
    <t>Asignaciones presupuestales a Órganos Autónomos para cubrir el déficit de operación y los gastos de administración</t>
  </si>
  <si>
    <t>Asignaciones presupuestales a Órganos Autónomos para deuda pública</t>
  </si>
  <si>
    <t>Transferencias internas otorgadas a entidades paraestatales no empresariales y no financieras para servicios personales</t>
  </si>
  <si>
    <t>Transferencias internas otorgadas a entidades paraestatales no empresariales y no financieras para materiales y suministros</t>
  </si>
  <si>
    <t>Transferencias internas otorgadas a entidades paraestatales no empresariales y no financieras para servicios generales</t>
  </si>
  <si>
    <t>Transferencias internas otorgadas a entidades paraestatales no empresariales y no financieras para transferencias, asignaciones, subsidios y otras ayudas</t>
  </si>
  <si>
    <t>Transferencias internas otorgadas a entidades paraestatales no empresariales y no financieras para bienes muebles, inmuebles e intangibles</t>
  </si>
  <si>
    <t>Transferencias internas otorgadas a entidades paraestatales no empresariales y no financieras para inversión pública</t>
  </si>
  <si>
    <t>Transferencias internas otorgadas a entidades paraestatales no empresariales y no financieras para inversiones financieras y otras provisiones</t>
  </si>
  <si>
    <t>Transferencias otorgadas a entidades paraestatales no empresariales y no financieras para cubrir el déficit de operación y los gastos de administración</t>
  </si>
  <si>
    <t>Transferencias internas otorgadas a entidades paraestatales no empresariales y no financieras para deuda pública</t>
  </si>
  <si>
    <t>Transferencias internas otorgadas a fideicomisos públicos financieros</t>
  </si>
  <si>
    <t>Procuraduría Federal del Consumidor (PROFECO)</t>
  </si>
  <si>
    <t>Instituto para el Desarrollo Técnico de las Haciendas Públicas (INDETEC)</t>
  </si>
  <si>
    <t>Universidad de Guadalajara (UdeG)</t>
  </si>
  <si>
    <t>Fondo Complementario para el Desarrollo Regional (FONDEREG)</t>
  </si>
  <si>
    <t>Desarrollo de obra pública en los municipios</t>
  </si>
  <si>
    <t>Programas y conceptos complementarios</t>
  </si>
  <si>
    <t>Fondo común concursable para la infraestructura (FOCOCI)</t>
  </si>
  <si>
    <t>Transferencias a fideicomisos de entidades federativas y municipios</t>
  </si>
  <si>
    <t>Apoyo a proyectos productivos rurales</t>
  </si>
  <si>
    <t>Fomento de actividades pesqueras y acuícolas</t>
  </si>
  <si>
    <t>Fomento de actividades productivas y agroindustriales</t>
  </si>
  <si>
    <t>Apoyo a la agricultura</t>
  </si>
  <si>
    <t>Apoyo para el fomento y protección pecuario</t>
  </si>
  <si>
    <t>Otros subsidios a la producción</t>
  </si>
  <si>
    <t>Fomento a proyectos de comercialización y distribución</t>
  </si>
  <si>
    <t>Subsidio a la promoción económica del Estado</t>
  </si>
  <si>
    <t>Subsidio a la promoción turística del Estado</t>
  </si>
  <si>
    <t>Otros subsidios para inversión</t>
  </si>
  <si>
    <t>Subsidios a la prestación de servicios públicos</t>
  </si>
  <si>
    <t>Subsidio para la adquisición de vivienda de interés social</t>
  </si>
  <si>
    <t>Subvenciones al consumo</t>
  </si>
  <si>
    <t>Subsidios a Municipios</t>
  </si>
  <si>
    <t>Subsidios a Municipios para inversión pública par y par</t>
  </si>
  <si>
    <t>Subsidios a Municipios para servicios públicos par y par</t>
  </si>
  <si>
    <t>Subsidios a Municipios para Inversión Pública</t>
  </si>
  <si>
    <t>Otros subsidios</t>
  </si>
  <si>
    <t>Ayuda a preliberados y menores infractores</t>
  </si>
  <si>
    <t>Ayudas para gastos por servicios de traslado de personas</t>
  </si>
  <si>
    <t>Ayuda para la asistencia social extraordinaria</t>
  </si>
  <si>
    <t>Ayuda al seguro escolar contra accidentes personales</t>
  </si>
  <si>
    <t>Ayuda para el pago a los ahorradores defraudados por las cajas de ahorro</t>
  </si>
  <si>
    <t>Ayuda para el bienestar de los Jaliscienses</t>
  </si>
  <si>
    <t>Ayuda para el desarrollo social del Estado</t>
  </si>
  <si>
    <t>Ayuda para erogaciones imprevistas</t>
  </si>
  <si>
    <t>Ayudas para erogaciones contingentes</t>
  </si>
  <si>
    <t>Ayudas para capacitación y becas</t>
  </si>
  <si>
    <t>Ayudas a pre y premios</t>
  </si>
  <si>
    <t>Ayudas del programa estatal de apoyo al empleo</t>
  </si>
  <si>
    <t>Ayudas a proyectos culturales y artísticos</t>
  </si>
  <si>
    <t>Ayuda para el desarrollo de programas educativos</t>
  </si>
  <si>
    <t>Ayuda a la promoción de la cultura y las artes del Estado</t>
  </si>
  <si>
    <t>Apoyos a actividades académicas o científicas, el desarrollo tecnológico y la innovación</t>
  </si>
  <si>
    <t>Apoyos para la investigación y conservación del patrimonio cultural</t>
  </si>
  <si>
    <t>Ayudas sociales a instituciones sin fines de lucro</t>
  </si>
  <si>
    <t>Ayudas sociales a cooperativas</t>
  </si>
  <si>
    <t>Prerrogativas a partidos políticos</t>
  </si>
  <si>
    <t>Ayudas por desastres naturales</t>
  </si>
  <si>
    <t>Ayudas por otros siniestros</t>
  </si>
  <si>
    <t>Pensiones</t>
  </si>
  <si>
    <t>Jubilaciones</t>
  </si>
  <si>
    <t>Transferencias por obligación de ley</t>
  </si>
  <si>
    <t>Donativos a instituciones sin fines de lucro</t>
  </si>
  <si>
    <t>Donativos a entidades federativas o municipios</t>
  </si>
  <si>
    <t>Donativos a Municipios en especie de Obra Pública ejecutada por el Gobierno del Estado</t>
  </si>
  <si>
    <t>Donativos a fideicomisos privados</t>
  </si>
  <si>
    <t>Donativos a fideicomisos estatales</t>
  </si>
  <si>
    <t>Donativos internacionales</t>
  </si>
  <si>
    <t>Cuotas y aportaciones a organismos internacionales</t>
  </si>
  <si>
    <t>Otras aportaciones internacionales</t>
  </si>
  <si>
    <t>Transferencias para el sector privado externo</t>
  </si>
  <si>
    <t>Muebles de oficina y estantería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</si>
  <si>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</si>
  <si>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</si>
  <si>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</si>
  <si>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</si>
  <si>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</si>
  <si>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</si>
  <si>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</si>
  <si>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</si>
  <si>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</si>
  <si>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</si>
  <si>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</si>
  <si>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</si>
  <si>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</si>
  <si>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</si>
  <si>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</si>
  <si>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</si>
  <si>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</si>
  <si>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</si>
  <si>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</si>
  <si>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</si>
  <si>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</si>
  <si>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</si>
  <si>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</si>
  <si>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</si>
  <si>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</si>
  <si>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</si>
  <si>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</si>
  <si>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</si>
  <si>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</si>
  <si>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</si>
  <si>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</si>
  <si>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</si>
  <si>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</si>
  <si>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</si>
  <si>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</si>
  <si>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</si>
  <si>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</si>
  <si>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</si>
  <si>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</si>
  <si>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</si>
  <si>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</si>
  <si>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</si>
  <si>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</si>
  <si>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</si>
  <si>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</si>
  <si>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</si>
  <si>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</si>
  <si>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</si>
  <si>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</si>
  <si>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</si>
  <si>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</si>
  <si>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</si>
  <si>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</si>
  <si>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</si>
  <si>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</si>
  <si>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</si>
  <si>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</si>
  <si>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</si>
  <si>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</si>
  <si>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</si>
  <si>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Obras de construcción nueva y ampliación de edificios habitacionales</t>
  </si>
  <si>
    <t>Mantenimiento, remodelación y reparación integral de edificaciones habitacionales</t>
  </si>
  <si>
    <t>Edificación de naves y plantas industriales</t>
  </si>
  <si>
    <t>Edificación de inmuebles comerciales, institucionales y de servicios</t>
  </si>
  <si>
    <t>Edificaciones educativas y culturales</t>
  </si>
  <si>
    <t>Edificación de recreación y esparcimiento</t>
  </si>
  <si>
    <t>Edificaciones de seguridad pública</t>
  </si>
  <si>
    <t>Edificaciones para servicio médico y asistencial</t>
  </si>
  <si>
    <t>Edificaciones uso turístico</t>
  </si>
  <si>
    <t>Otras edificaciones no residenciales</t>
  </si>
  <si>
    <t>Obras de generación y conducción de energía eléctrica</t>
  </si>
  <si>
    <t>Obras para el tratamiento, distribución y suministro de agua y drenaje</t>
  </si>
  <si>
    <t>Construcción de sistemas de riego agrícola</t>
  </si>
  <si>
    <t>Obras para telecomunicaciones</t>
  </si>
  <si>
    <t>Obras de pre-edificación y división de terrenos</t>
  </si>
  <si>
    <t>Construcción de obras de urbanización</t>
  </si>
  <si>
    <t>Construcción de carreteras, puentes y similares</t>
  </si>
  <si>
    <t>Instalación de señalamientos y protecciones de obras viales</t>
  </si>
  <si>
    <t>Construcción aeroportuaria</t>
  </si>
  <si>
    <t>Construcción presas y represas</t>
  </si>
  <si>
    <t>Obras marítimas, fluviales y subacuáticas</t>
  </si>
  <si>
    <t>Obras para transporte eléctrico y ferroviario</t>
  </si>
  <si>
    <t>Otras obras de ingeniería civil u obra pesada</t>
  </si>
  <si>
    <t>Instalaciones y equipamiento en construcciones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</si>
  <si>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</si>
  <si>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</si>
  <si>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</si>
  <si>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</si>
  <si>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</si>
  <si>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Edificaciones de recreación y esparcimiento</t>
  </si>
  <si>
    <t>Otras obras de construcción para edificios no habitacionales</t>
  </si>
  <si>
    <t>Construcciones aeroportuaria</t>
  </si>
  <si>
    <t>Obras de terminación y acabado de edificios.</t>
  </si>
  <si>
    <t>Estudios, formulación y evaluación de proyectos (PPS)</t>
  </si>
  <si>
    <t>Otros de proyectos productivos (PPS)</t>
  </si>
  <si>
    <t>Créditos para adquisición de bienes muebles e inmuebles</t>
  </si>
  <si>
    <t>Créditos para la construcción y reconstrucción de obras e instalaciones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</si>
  <si>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</si>
  <si>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</si>
  <si>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</si>
  <si>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</si>
  <si>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</si>
  <si>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</si>
  <si>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</si>
  <si>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</si>
  <si>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</si>
  <si>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</si>
  <si>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</si>
  <si>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</si>
  <si>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</si>
  <si>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</si>
  <si>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</si>
  <si>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</si>
  <si>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</si>
  <si>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</si>
  <si>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</si>
  <si>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</si>
  <si>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</si>
  <si>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</si>
  <si>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</si>
  <si>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 considerados entidades paraestatales</t>
  </si>
  <si>
    <t>Inversiones en fideicomisos públicos considerados entidades paraestatales o paramunicipales</t>
  </si>
  <si>
    <t>Inversiones en mandatos y otros análogos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</si>
  <si>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</si>
  <si>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</si>
  <si>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</si>
  <si>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</si>
  <si>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</si>
  <si>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</si>
  <si>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</si>
  <si>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Provisiones para erogaciones especiales</t>
  </si>
  <si>
    <t>Provisiones para erogaciones complementarias para programas federales</t>
  </si>
  <si>
    <t>Provisiones para erogaciones por presupuestos participativos</t>
  </si>
  <si>
    <t>Provisiones para erogaciones convenidas a entidades paraestatales no empresariales y no financieras</t>
  </si>
  <si>
    <t>Provisiones para erogaciones a los fideicomisos</t>
  </si>
  <si>
    <t>Provisiones para erogaciones por convenios</t>
  </si>
  <si>
    <t>Participaciones a Municipios por Ingresos Federales</t>
  </si>
  <si>
    <t>Fondo de fomento municipal</t>
  </si>
  <si>
    <t>Participaciones a municipios por ingresos estatales</t>
  </si>
  <si>
    <t>Fondo compensatorio a municipios</t>
  </si>
  <si>
    <t>Fondo de infraestructura social municipal</t>
  </si>
  <si>
    <t>Fondo de fortalecimiento municipal</t>
  </si>
  <si>
    <t>Amortización de la deuda pública</t>
  </si>
  <si>
    <t>Amortización de la deuda interna por emisión de títulos y valores</t>
  </si>
  <si>
    <t>Intereses de la deuda pública</t>
  </si>
  <si>
    <t>Comisiones de la deuda pública</t>
  </si>
  <si>
    <t>Gastos de la deuda pública</t>
  </si>
  <si>
    <t>Costos por cobertura</t>
  </si>
  <si>
    <t>Adeudos de ejercicios fiscales anteriores</t>
  </si>
  <si>
    <t>Total</t>
  </si>
  <si>
    <t>Por Subsidio Presupuestal</t>
  </si>
  <si>
    <t>Transferencias, asignaciones y otras ayudas</t>
  </si>
  <si>
    <t>Subsidios y subvenciones</t>
  </si>
  <si>
    <t>Otros</t>
  </si>
  <si>
    <t>Propios</t>
  </si>
  <si>
    <t>Aprovechamientos</t>
  </si>
  <si>
    <t>Productos Financieros</t>
  </si>
  <si>
    <t>Ingresos por Proyectos Cancelados en Ejercicios Ant.</t>
  </si>
  <si>
    <t>Remanentes de Ejercicios Anteriores</t>
  </si>
  <si>
    <t>Venta de Mercancías</t>
  </si>
  <si>
    <t>Donativos</t>
  </si>
  <si>
    <t>Beneficios varios</t>
  </si>
  <si>
    <t>Ingresos por venta de Bienes y Servicios</t>
  </si>
  <si>
    <t>Convenios con instituciones gubernamentales</t>
  </si>
  <si>
    <t>Federales</t>
  </si>
  <si>
    <t>Estatales</t>
  </si>
  <si>
    <t>Municipales</t>
  </si>
  <si>
    <t>Convenios con instituciones privadas</t>
  </si>
  <si>
    <t>Nota: ampliar filas según cantidad de cuentas bancarias.</t>
  </si>
  <si>
    <t>Nota: ampliar filas según sea necesario</t>
  </si>
  <si>
    <t>ENTE AUDITOR</t>
  </si>
  <si>
    <t>PERIODO</t>
  </si>
  <si>
    <t>PROCESO O FONDO AUDITADO</t>
  </si>
  <si>
    <t>MONTO OBSERVADO</t>
  </si>
  <si>
    <t>PROPUESTA DEL ORGANISMO</t>
  </si>
  <si>
    <t>COMPROMISO DE AHORRO</t>
  </si>
  <si>
    <t>NO. DE INVENTARIO</t>
  </si>
  <si>
    <t>DESCRIPCIÓN DEL BIEN</t>
  </si>
  <si>
    <t>CONDICIÓN DEL BIEN</t>
  </si>
  <si>
    <t>UBICACIÓN</t>
  </si>
  <si>
    <t>RESGUARDANTE</t>
  </si>
  <si>
    <t>OBSERVACIONES</t>
  </si>
  <si>
    <t>ACCIONES</t>
  </si>
  <si>
    <t>ÁREAS RESPONSABLE</t>
  </si>
  <si>
    <t>RECOMENDACIONES</t>
  </si>
  <si>
    <t>IMPORTE MENSUAL</t>
  </si>
  <si>
    <t>SUELDO MENSUAL</t>
  </si>
  <si>
    <t>IMPORTE PRESTACIONES MENSUALES</t>
  </si>
  <si>
    <t>TOTAL MENSUAL</t>
  </si>
  <si>
    <t>NOMBRE DEL ORGANISMO:</t>
  </si>
  <si>
    <t>COORDINACIÓN GENERAL:</t>
  </si>
  <si>
    <t>CONCEPTOS PROPIOS DEL ORGANISMO</t>
  </si>
  <si>
    <t>NO. CONS</t>
  </si>
  <si>
    <t>TIPO DE CONTRATO</t>
  </si>
  <si>
    <t>BASE O CONFIANZA</t>
  </si>
  <si>
    <t>ADMINISTRATIVO U OPERATIVO</t>
  </si>
  <si>
    <t>SUELDO</t>
  </si>
  <si>
    <t>DESPENSA</t>
  </si>
  <si>
    <t>PASAJE</t>
  </si>
  <si>
    <t>SOBRE SUELDO</t>
  </si>
  <si>
    <t>PRIMA QUINQUENAL</t>
  </si>
  <si>
    <t>-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</si>
  <si>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</si>
  <si>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</si>
  <si>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</si>
  <si>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</si>
  <si>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</si>
  <si>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</si>
  <si>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</si>
  <si>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IMPACTO AL
SALARIO</t>
  </si>
  <si>
    <t>TOTAL
ANUAL</t>
  </si>
  <si>
    <t>TOTALES GENERALES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</si>
  <si>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</si>
  <si>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</si>
  <si>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</si>
  <si>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</si>
  <si>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</si>
  <si>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</si>
  <si>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</si>
  <si>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DEPENDENCIA CABEZA DE SECTOR:</t>
  </si>
  <si>
    <t>PERCEPCIÓN MENSUAL</t>
  </si>
  <si>
    <t>COSTO ANUAL</t>
  </si>
  <si>
    <t>ID DE PLAZA PODER EJECUTIVO</t>
  </si>
  <si>
    <t>ID DE PLAZA OPD</t>
  </si>
  <si>
    <t>ESTATUS</t>
  </si>
  <si>
    <t>FUENTE DE FINANCIAMIENTO</t>
  </si>
  <si>
    <t>SUBFUENTE DE FINANCIAMIENTO</t>
  </si>
  <si>
    <t>ISR AGUINALDO ANUAL</t>
  </si>
  <si>
    <t xml:space="preserve">APELLIDO PATERNO, MATERNO Y NOMBRE; UTILIZAR MAYÚSCULAS Y SIN ACENTOS </t>
  </si>
  <si>
    <t>FEMENINO O MASCULINO</t>
  </si>
  <si>
    <t>DD-MM-AAAA</t>
  </si>
  <si>
    <t>ACTIVA, VACANTE, EN LITIGIO</t>
  </si>
  <si>
    <t>TITULAR DE LA UNIDAD CENTRALIZADA DE COMPRAS</t>
  </si>
  <si>
    <t>PARTIDA</t>
  </si>
  <si>
    <t>TIPO DE ADJUDICACIÓN</t>
  </si>
  <si>
    <t>DOCUMENTO SOPORTE</t>
  </si>
  <si>
    <t xml:space="preserve">FECHA DE ADJUDICACIÓN </t>
  </si>
  <si>
    <t>MONTO DE ADJUDICACIÓN</t>
  </si>
  <si>
    <t>BIEN O SERVICIO ADQUIRIDO</t>
  </si>
  <si>
    <t>PROVEEDOR</t>
  </si>
  <si>
    <t>DIRECCIÓN DE ADSCRIPCIÓN DEL PUESTO</t>
  </si>
  <si>
    <t>ASIGNADO POR LA SHP</t>
  </si>
  <si>
    <t>30, 40 O INDICAR EL NUMERO DE HORAS</t>
  </si>
  <si>
    <t>DEFINITIVO O PROVISIONAL CON FEFCHA DE TÉRMINO</t>
  </si>
  <si>
    <t>CONCEPTO / ACTIVIDAD</t>
  </si>
  <si>
    <r>
      <t xml:space="preserve">Otros </t>
    </r>
    <r>
      <rPr>
        <b/>
        <sz val="9"/>
        <color theme="1"/>
        <rFont val="Arial"/>
        <family val="2"/>
      </rPr>
      <t>(especificar)</t>
    </r>
  </si>
  <si>
    <t>SERVICIOS PERSONALES</t>
  </si>
  <si>
    <t xml:space="preserve"> MATERIALES Y SUMINISTROS</t>
  </si>
  <si>
    <t>SERVICIOS GENERALES</t>
  </si>
  <si>
    <t>TRANSFERENCIAS, ASIGANCIONES, SUBSIDIOS Y OTRAS AYUDAS</t>
  </si>
  <si>
    <t>Transferencias a Fideicomisos, Mandatos y otros Análogos</t>
  </si>
  <si>
    <t xml:space="preserve">BIENES MUEBLES E INMUEBLES </t>
  </si>
  <si>
    <t>INVERSIÓN PÚBLICA</t>
  </si>
  <si>
    <t>INVERSIONES FINANCIERAS Y OTRAS PROVISIONES</t>
  </si>
  <si>
    <t>PARTICIPACIONES Y APORTACIONES</t>
  </si>
  <si>
    <t>DEUDA PÚBLICA</t>
  </si>
  <si>
    <t>NOMBRE DE LA PLAZA</t>
  </si>
  <si>
    <t>FECHA DE TÉRMINO DE RELACIÓN LABORAL</t>
  </si>
  <si>
    <t>FECHA DE DEMANDA</t>
  </si>
  <si>
    <t>SEGUIMIENTO</t>
  </si>
  <si>
    <t>CÁLCULO FINANCIERO AL 30-09-2020</t>
  </si>
  <si>
    <t>NOTA</t>
  </si>
  <si>
    <t>TIPO DE INGRESOS</t>
  </si>
  <si>
    <t>CONCEPTO</t>
  </si>
  <si>
    <t>PRESUPUESTO INICIAL</t>
  </si>
  <si>
    <t>PRESUPUESTO OBTENIDO</t>
  </si>
  <si>
    <t>DIFERENCIA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</si>
  <si>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</si>
  <si>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</si>
  <si>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</si>
  <si>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</si>
  <si>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</si>
  <si>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</si>
  <si>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MARCA</t>
  </si>
  <si>
    <t>SUBMARCA</t>
  </si>
  <si>
    <t>MODELO (AÑO)</t>
  </si>
  <si>
    <t>PLACAS</t>
  </si>
  <si>
    <t>NÚMERO DE SERIE</t>
  </si>
  <si>
    <t>COLOR</t>
  </si>
  <si>
    <t>COSTO</t>
  </si>
  <si>
    <t>DIRECCIÓN Ó ÁREA A LA QUE SE ENCUENTRA ASIGNADO</t>
  </si>
  <si>
    <r>
      <t xml:space="preserve">CONDICIONES GENERALES </t>
    </r>
    <r>
      <rPr>
        <b/>
        <sz val="8"/>
        <color theme="1"/>
        <rFont val="Calibri"/>
        <family val="2"/>
        <scheme val="minor"/>
      </rPr>
      <t>(Uso mecánico)</t>
    </r>
  </si>
  <si>
    <t>ESTATUS / SEGUIMIENTO</t>
  </si>
  <si>
    <t>TIPO (SUV, AUTOMÓVIL, CAMIONETA, MOTOCICLETA, PIPA, AMBULANCIA, OTROS ESPECIFICAR)</t>
  </si>
  <si>
    <t>USO (Administrativo, Operativo, Otros especificar)</t>
  </si>
  <si>
    <t>FECHA DE ADQUISICIÓN O FECHA EN LA QUE SE LE ASIGNÓ AL ORGANISMO (dd/mm/aa)</t>
  </si>
  <si>
    <t>ESTATUS LEGAL (Propiedad del OPD o en comodato)</t>
  </si>
  <si>
    <t>UBICACIÓN (Municipio)</t>
  </si>
  <si>
    <t>COMBUSTIBLE (Gasolina, Disel, Híbrido)</t>
  </si>
  <si>
    <r>
      <t>CONSUMO DE GASOLINA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(Litros promedio por mes)</t>
    </r>
  </si>
  <si>
    <t>Sueldos por pagar</t>
  </si>
  <si>
    <t>Otras cuentas por pagar(seguros)</t>
  </si>
  <si>
    <t>Depósitos en garantía</t>
  </si>
  <si>
    <t>Escuela de Conservación y Restauración de Occidente</t>
  </si>
  <si>
    <t>Clásica Institucional</t>
  </si>
  <si>
    <t>Bansí</t>
  </si>
  <si>
    <t>00097196087</t>
  </si>
  <si>
    <t>Enlace negocios Básica</t>
  </si>
  <si>
    <t>Banco Mercantil S.A. de C.V.</t>
  </si>
  <si>
    <t>SALDO AL 31/12/20</t>
  </si>
  <si>
    <t>Presupuesto Ejercido 2021</t>
  </si>
  <si>
    <t>Presupuesto Inicial 2021</t>
  </si>
  <si>
    <t>11
Presupuesto Modificado Rec. Fiscales  al 31 de enero 2021.</t>
  </si>
  <si>
    <t>14
Presupuesto Modificado Ingresos Propios al 31 de enero 2021</t>
  </si>
  <si>
    <t>15
Presupuesto Modificado Recursos Federales al 31 de enero 2021</t>
  </si>
  <si>
    <t>25
Presupuesto Modificado Recursos Federales al 31 de enero 2021</t>
  </si>
  <si>
    <t>Presupuesto Modificado 2021</t>
  </si>
  <si>
    <t>Presupuesto Modificado Total al 31 de enero 2021</t>
  </si>
  <si>
    <t>Remanentes  al 31 de enero 2021</t>
  </si>
  <si>
    <t>11
Presupuesto Ejercido Rec. Fiscales  al 31 de enero</t>
  </si>
  <si>
    <t>14
Presupuesto Ejercido Ingresos Propios al 31 de enero</t>
  </si>
  <si>
    <t>15
Presupuesto Ejercido Recursos Federales al 31 de enero</t>
  </si>
  <si>
    <t>25
Presupuesto Ejercido Recursos Federales al 31 de enero</t>
  </si>
  <si>
    <t>Remanente Ejercido al 31 de enero</t>
  </si>
  <si>
    <t>Presupuesto Ejercido Total al 31/01/2021</t>
  </si>
  <si>
    <t>SALDO PRESUPUESTO 2021</t>
  </si>
  <si>
    <t>ANEXO 7.- SEGUIMIENTO PRESUPUESTO INGRESOS
FECHA DE CORTE: 31 DE ENERO 2021</t>
  </si>
  <si>
    <t>ANEXO 4.- RELACIÓN DE DEUDA
FECHA DE CORTE: 31 DE ENERO 2021</t>
  </si>
  <si>
    <t>(saldos al 31/01/2021)</t>
  </si>
  <si>
    <t>CONTRALORIA DEL ESTADO DE JALISCO</t>
  </si>
  <si>
    <t>01 DE ENERO A 31 DICIEMBRE AL 2019 Y DEL 01 DE ENERO AL 30 DE JUNIO 2020 Y EVENTOS POSTERIORES</t>
  </si>
  <si>
    <t>AUDITORÍA INTEGRAL</t>
  </si>
  <si>
    <t>DOCUMENTACIÓN EN REVISIÓN POR CONTRALORIA</t>
  </si>
  <si>
    <t>SEGUIMIENTO AL 31/01/2021</t>
  </si>
  <si>
    <t>No se otorgan Bonos o percepciones extraordinarias</t>
  </si>
  <si>
    <t>Estas medidas se encuentran implementadas y se presentaron en el Informe de austeridad correspondiente al Anteproyecto de presupuesto 2021, por lo que los importes de nuestro presupuesto contienen ya el compromiso de ahorro con respecto al 2020.</t>
  </si>
  <si>
    <t>Se realiza la aplicación presupuestal de acuerdo a lo autorizado en la calendarización de recurosos del presupuesto 2021.</t>
  </si>
  <si>
    <t>No se contratan servicios de gastos médicos privados.</t>
  </si>
  <si>
    <t xml:space="preserve">no se realizan erogaciones por concepto de telefonía celular para el personal. </t>
  </si>
  <si>
    <t>servicio de energía eléctrica y agua potable se han elaborado mensajes de concientización al personal y alumnado sobre el buen uso y ahorro de los mismos</t>
  </si>
  <si>
    <t>Las adquisiciones de bienes y servicios de uso generalizado se llevan a cabo de manera fundada y reglamentada, bajo la supervisión de las autoridades responsables, buscando obtener las mejores condiciones en cuanto a precio, calidad y oportunidad de lo adquirido.</t>
  </si>
  <si>
    <t>Únicamente se adquieren y suministran los bienes mínimos indispensables para la operación de cada área en el Organismo, de manera oportuna y a menor costo, de acuerdo al Programa Anual de Adquisiciones autorizado por la Junta Directiva del Organismo.</t>
  </si>
  <si>
    <t>Así mismo se han reducido al mínimo indispensable los gastos de combustible, sólo se suministra a los automóviles oficiales y de servicio público, solo a recorridos que son necesarios para el funcionamiento del Organismo y para el cumplimiento del programa académico. Los automóviles son austeros, utilitarios y funcionales</t>
  </si>
  <si>
    <t>No se otorga ningún regalo, obsequios o prebendas con cargo al erario público.</t>
  </si>
  <si>
    <t>La autorización de viaticos está restringida, validándose únicamente los de carácter oficial, para lo cual el funcionario entrega un informe pormenorizado con objetivos del viaje y sus resultados, así como la descripción de gastos realizados, acompañados de sus respectivos comprobantes.No se compran boletos de primera clase ni hoteles de lujo.Se otorgan a funcionarios en activo de acuerdo al tabulador correspondiente al manual para la comprobación del gasto de los viáticos a cargo de las dependencias de la administración pública del Estado de Jalisco.</t>
  </si>
  <si>
    <t>ANEXO 11.- MEDIDAS DE AUSTERIDAD
FECHA DE CORTE: 31 DE ENERO 2021</t>
  </si>
  <si>
    <t>ANEXO 10.- SEGUIMIENTO AUDITORÍAS ABIERTAS
FECHA DE CORTE: 31 DE ENERO 2021</t>
  </si>
  <si>
    <t>ANEXO 8.- CUENTAS BANCARIAS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 DE CORTE: 31 DE ENERO 2021</t>
  </si>
  <si>
    <t>ANEXO 6.- RELACIÓN DE DEMANDAS LABORALES
FECHA DE CORTE: 31 DE ENERO 2021</t>
  </si>
  <si>
    <t>ANEXO 5.- SEGUIMIENTO PRESUPUESTO 2020
FECHA DE CORTE:31 DE ENERO 2021</t>
  </si>
  <si>
    <t>ANEXO 3.- RELACIÓN DE CONTRATOS DE ASIMILADOS
FECHA DE CORTE: 31 DE ENERO 2021</t>
  </si>
  <si>
    <t>ANEXO 2.- RELACIÓN DE CONTRATOS DE HONORARIOS
FECHA DE CORTE: 31 DE ENERO 2021</t>
  </si>
  <si>
    <t>ANEXO 13.- CONTROL INTERNO
FECHA DE CORTE: 31 DE ENERO 2021</t>
  </si>
  <si>
    <t>El informe se presenta dentro del Informe de la Dirección General</t>
  </si>
  <si>
    <t>ANEXO 12. INFORMACIÓN DE ACTIVOS
FECHA DE CORTE: 31 DE ENERO 2021</t>
  </si>
  <si>
    <t xml:space="preserve">ORGANISMO PÚBLICO DESCENTRALIZADO: ESCUELA DE CONSERVACIÓN Y RESTAURACIÓN DE OCCIDENTE  </t>
  </si>
  <si>
    <t>1.2.4.1.1.000-0001</t>
  </si>
  <si>
    <t xml:space="preserve"> BUTACA OXFORD</t>
  </si>
  <si>
    <t xml:space="preserve">Bueno </t>
  </si>
  <si>
    <t xml:space="preserve">AULAS </t>
  </si>
  <si>
    <t>Alvaro Zarate</t>
  </si>
  <si>
    <t>1.2.4.1.1.000-00012</t>
  </si>
  <si>
    <t xml:space="preserve">Alvaro Zarate </t>
  </si>
  <si>
    <t>1.2.4.1.1.000-00013</t>
  </si>
  <si>
    <t>1.2.4.1.1.000-00014</t>
  </si>
  <si>
    <t>1.2.4.1.1.000-00015</t>
  </si>
  <si>
    <t>1.2.4.1.1.000-00016</t>
  </si>
  <si>
    <t>1.2.4.1.1.000-00017</t>
  </si>
  <si>
    <t>1.2.4.1.1.000-00018</t>
  </si>
  <si>
    <t>1.2.4.1.1.000-00019</t>
  </si>
  <si>
    <t>1.2.4.1.1.000-000110</t>
  </si>
  <si>
    <t>1.2.4.1.1.000-000111</t>
  </si>
  <si>
    <t>1.2.4.1.1.000-000112</t>
  </si>
  <si>
    <t>1.2.4.1.1.000-000113</t>
  </si>
  <si>
    <t>1.2.4.1.1.000-000114</t>
  </si>
  <si>
    <t>1.2.4.1.1.000-000115</t>
  </si>
  <si>
    <t>1.2.4.1.1.000-000116</t>
  </si>
  <si>
    <t>1.2.4.1.1.000-000117</t>
  </si>
  <si>
    <t>1.2.4.1.1.000-000118</t>
  </si>
  <si>
    <t>1.2.4.1.1.000-000119</t>
  </si>
  <si>
    <t>1.2.4.1.1.000-000120</t>
  </si>
  <si>
    <t>1.2.4.1.1.000-000121</t>
  </si>
  <si>
    <t>1.2.4.1.1.000-000122</t>
  </si>
  <si>
    <t>1.2.4.1.1.000-000123</t>
  </si>
  <si>
    <t>1.2.4.1.1.000-000124</t>
  </si>
  <si>
    <t>1.2.4.1.1.000-000125</t>
  </si>
  <si>
    <t>1.2.4.1.1.000-000126</t>
  </si>
  <si>
    <t>1.2.4.1.1.000-000127</t>
  </si>
  <si>
    <t>1.2.4.1.1.000-000128</t>
  </si>
  <si>
    <t>1.2.4.1.1.000-000129</t>
  </si>
  <si>
    <t>1.2.4.1.1.000-000130</t>
  </si>
  <si>
    <t>1.2.4.1.1.000-0002</t>
  </si>
  <si>
    <t xml:space="preserve"> MESA DE 1.30X2.52X.90</t>
  </si>
  <si>
    <t>T.EPOLI</t>
  </si>
  <si>
    <t>Maria Larios</t>
  </si>
  <si>
    <t>1.2.4.1.1.000-00022</t>
  </si>
  <si>
    <t>1.2.4.1.1.000-00023</t>
  </si>
  <si>
    <t>1.2.4.1.1.000-00024</t>
  </si>
  <si>
    <t>T.CERAMICA</t>
  </si>
  <si>
    <t>Cecilia Gonzalez</t>
  </si>
  <si>
    <t>1.2.4.1.1.000-00025</t>
  </si>
  <si>
    <t>1.2.4.1.1.000-00026</t>
  </si>
  <si>
    <t>1.2.4.1.1.000-00027</t>
  </si>
  <si>
    <t>T.METALES</t>
  </si>
  <si>
    <t>Alma Monserrat Gómez Sépulveda</t>
  </si>
  <si>
    <t>1.2.4.1.1.000-00028</t>
  </si>
  <si>
    <t>1.2.4.1.1.000-00029</t>
  </si>
  <si>
    <t>T.MURAL</t>
  </si>
  <si>
    <t>Mara  Esthela Pimienta Sosa</t>
  </si>
  <si>
    <t>1.2.4.1.1.000-000210</t>
  </si>
  <si>
    <t>1.2.4.1.1.000-0003</t>
  </si>
  <si>
    <t>1 MESA PERIMETRAL DE 9.00 X .66</t>
  </si>
  <si>
    <t>T.Foto</t>
  </si>
  <si>
    <t>Gerardo Hernández Rosales</t>
  </si>
  <si>
    <t>1.2.4.1.1.000-0004</t>
  </si>
  <si>
    <t xml:space="preserve">LOKER DE 4 PUERTAS </t>
  </si>
  <si>
    <t>T.Horno</t>
  </si>
  <si>
    <t>María Natalia Ludevid</t>
  </si>
  <si>
    <t>1.2.4.1.1.000-00042</t>
  </si>
  <si>
    <t xml:space="preserve">LOKERS DE 4 PUERTAS </t>
  </si>
  <si>
    <t>ASUNTOS ESCOLARES</t>
  </si>
  <si>
    <t>María Amparo Minakata Montaño</t>
  </si>
  <si>
    <t>1.2.4.1.1.000-00043</t>
  </si>
  <si>
    <t>1.2.4.1.1.000-00044</t>
  </si>
  <si>
    <t>1.2.4.1.1.000-00045</t>
  </si>
  <si>
    <t>1.2.4.1.1.000-00046</t>
  </si>
  <si>
    <t>María Amparo Minakata montaño</t>
  </si>
  <si>
    <t>1.2.4.1.1.000-0005</t>
  </si>
  <si>
    <t>BANCO NEGRO</t>
  </si>
  <si>
    <t xml:space="preserve">T.CABALLETE </t>
  </si>
  <si>
    <t>Eduardo Padilla</t>
  </si>
  <si>
    <t>1.2.4.1.1.000-00052</t>
  </si>
  <si>
    <t>1.2.4.1.1.000-00053</t>
  </si>
  <si>
    <t>1.2.4.1.1.000-00054</t>
  </si>
  <si>
    <t>1.2.4.1.1.000-00055</t>
  </si>
  <si>
    <t>1.2.4.1.1.000-00056</t>
  </si>
  <si>
    <t>1.2.4.1.1.000-00057</t>
  </si>
  <si>
    <t>1.2.4.1.1.000-00058</t>
  </si>
  <si>
    <t>1.2.4.1.1.000-00059</t>
  </si>
  <si>
    <t>1.2.4.1.1.000-000510</t>
  </si>
  <si>
    <t>1.2.4.1.1.000-000511</t>
  </si>
  <si>
    <t>T.QUIMICA</t>
  </si>
  <si>
    <t xml:space="preserve">Nora Beatriz ramos Ponce </t>
  </si>
  <si>
    <t>1.2.4.1.1.000-000512</t>
  </si>
  <si>
    <t>1.2.4.1.1.000-000513</t>
  </si>
  <si>
    <t>1.2.4.1.1.000-000514</t>
  </si>
  <si>
    <t>1.2.4.1.1.000-000515</t>
  </si>
  <si>
    <t>1.2.4.1.1.000-000516</t>
  </si>
  <si>
    <t>1.2.4.1.1.000-000517</t>
  </si>
  <si>
    <t>1.2.4.1.1.000-000518</t>
  </si>
  <si>
    <t>1.2.4.1.1.000-000519</t>
  </si>
  <si>
    <t>1.2.4.1.1.000-000520</t>
  </si>
  <si>
    <t>1.2.4.1.1.000-000521</t>
  </si>
  <si>
    <t>1.2.4.1.1.000-000522</t>
  </si>
  <si>
    <t>1.2.4.1.1.000-000523</t>
  </si>
  <si>
    <t>1.2.4.1.1.000-000524</t>
  </si>
  <si>
    <t>1.2.4.1.1.000-000525</t>
  </si>
  <si>
    <t>1.2.4.1.1.000-000526</t>
  </si>
  <si>
    <t>1.2.4.1.1.000-000527</t>
  </si>
  <si>
    <t>1.2.4.1.1.000-000528</t>
  </si>
  <si>
    <t>1.2.4.1.1.000-000529</t>
  </si>
  <si>
    <t>1.2.4.1.1.000-000530</t>
  </si>
  <si>
    <t>1.2.4.1.1.000-000531</t>
  </si>
  <si>
    <t>1.2.4.1.1.000-000532</t>
  </si>
  <si>
    <t>1.2.4.1.1.000-000533</t>
  </si>
  <si>
    <t>1.2.4.1.1.000-000534</t>
  </si>
  <si>
    <t>proceso baja</t>
  </si>
  <si>
    <t>BODEGA</t>
  </si>
  <si>
    <t>BODEGA/MANUEL</t>
  </si>
  <si>
    <t>1.2.4.1.1.000-000535</t>
  </si>
  <si>
    <t>1.2.4.1.1.000-000536</t>
  </si>
  <si>
    <t>1.2.4.1.1.000-000537</t>
  </si>
  <si>
    <t>1.2.4.1.1.000-000538</t>
  </si>
  <si>
    <t>1.2.4.1.1.000-0006</t>
  </si>
  <si>
    <t>SILLA NEGRA MOD 116 C/NEGRO</t>
  </si>
  <si>
    <t>1.2.4.1.1.000-00062</t>
  </si>
  <si>
    <t>1.2.4.1.1.000-0007</t>
  </si>
  <si>
    <t>LOKER DE 2 PUERTAS</t>
  </si>
  <si>
    <t>REC.HUMANOS</t>
  </si>
  <si>
    <t>Maria Isabel Nieves Barboza</t>
  </si>
  <si>
    <t>1.2.4.1.1.000-00072</t>
  </si>
  <si>
    <t>USPE</t>
  </si>
  <si>
    <t>Celestina Isabel Mauricio Malca</t>
  </si>
  <si>
    <t>1.2.4.1.1.000-0008</t>
  </si>
  <si>
    <t>ESCRITORIO DE GRAPA 1.26 BERLIN</t>
  </si>
  <si>
    <t>AST.DIR.ACADEMICA</t>
  </si>
  <si>
    <t>Carolina Flores Sandoval</t>
  </si>
  <si>
    <t>1.2.4.1.1.000-0009</t>
  </si>
  <si>
    <t>SILLA DIRECCION PESP MEDIO S501</t>
  </si>
  <si>
    <t>E.MANTENIMIENTO</t>
  </si>
  <si>
    <t>1.2.4.1.1.000-0010</t>
  </si>
  <si>
    <t xml:space="preserve">ESCRITORIO GRAPA 1.86 MTS BERLIN </t>
  </si>
  <si>
    <t>1.2.4.1.1.000-0011</t>
  </si>
  <si>
    <t xml:space="preserve">SILLA DE VISITA 410 BT C/BRAZO </t>
  </si>
  <si>
    <t>1.2.4.1.1.000-00112</t>
  </si>
  <si>
    <t>1.2.4.1.1.000-0012</t>
  </si>
  <si>
    <t>SILLA DE VISITA COLOR NEGRO S/B</t>
  </si>
  <si>
    <t>BIBLIOTECA</t>
  </si>
  <si>
    <t>Mirna Guerrero Lara</t>
  </si>
  <si>
    <t>1.2.4.1.1.000-00122</t>
  </si>
  <si>
    <t>1.2.4.1.1.000-00123</t>
  </si>
  <si>
    <t>1.2.4.1.1.000-00124</t>
  </si>
  <si>
    <t>1.2.4.1.1.000-0013</t>
  </si>
  <si>
    <t>SILLA SECRETARIAL REG AMPLIO</t>
  </si>
  <si>
    <t>1.2.4.1.1.000-00132</t>
  </si>
  <si>
    <t>T.PAPEL</t>
  </si>
  <si>
    <t>Lucrecia  Ernestina Velez Kaiser</t>
  </si>
  <si>
    <t>1.2.4.1.1.000-0015</t>
  </si>
  <si>
    <t xml:space="preserve">SILLA SECRETARIAL RESPALDO </t>
  </si>
  <si>
    <t>1.2.4.1.1.000-00152</t>
  </si>
  <si>
    <t>1.2.4.1.1.000-0016</t>
  </si>
  <si>
    <t>MESA TUBULAR DE 1.20 X 2.40 X .90</t>
  </si>
  <si>
    <t>ENCUADERNACION</t>
  </si>
  <si>
    <t>1.2.4.1.1.000-00162</t>
  </si>
  <si>
    <t>1.2.4.1.1.000-0017</t>
  </si>
  <si>
    <t>BANCO C/RESP Y ASIENTO GIRATORIO</t>
  </si>
  <si>
    <t>1.2.4.1.1.000-00172</t>
  </si>
  <si>
    <t>1.2.4.1.1.000-00173</t>
  </si>
  <si>
    <t>1.2.4.1.1.000-00174</t>
  </si>
  <si>
    <t>1.2.4.1.1.000-00175</t>
  </si>
  <si>
    <t>1.2.4.1.1.000-00176</t>
  </si>
  <si>
    <t>1.2.4.1.1.000-00177</t>
  </si>
  <si>
    <t>1.2.4.1.1.000-00178</t>
  </si>
  <si>
    <t>1.2.4.1.1.000-00179</t>
  </si>
  <si>
    <t>1.2.4.1.1.000-001710</t>
  </si>
  <si>
    <t>1.2.4.1.1.000-001711</t>
  </si>
  <si>
    <t>1.2.4.1.1.000-001712</t>
  </si>
  <si>
    <t>1.2.4.1.1.000-001713</t>
  </si>
  <si>
    <t>1.2.4.1.1.000-001714</t>
  </si>
  <si>
    <t>1.2.4.1.1.000-001715</t>
  </si>
  <si>
    <t>1.2.4.1.1.000-001716</t>
  </si>
  <si>
    <t>1.2.4.1.1.000-001717</t>
  </si>
  <si>
    <t>1.2.4.1.1.000-001718</t>
  </si>
  <si>
    <t>1.2.4.1.1.000-001719</t>
  </si>
  <si>
    <t>1.2.4.1.1.000-001720</t>
  </si>
  <si>
    <t>1.2.4.1.1.000-001721</t>
  </si>
  <si>
    <t>1.2.4.1.1.000-001722</t>
  </si>
  <si>
    <t>1.2.4.1.1.000-001723</t>
  </si>
  <si>
    <t>1.2.4.1.1.000-001724</t>
  </si>
  <si>
    <t>1.2.4.1.1.000-001725</t>
  </si>
  <si>
    <t>1.2.4.1.1.000-001726</t>
  </si>
  <si>
    <t>1.2.4.1.1.000-001727</t>
  </si>
  <si>
    <t>1.2.4.1.1.000-001728</t>
  </si>
  <si>
    <t>1.2.4.1.1.000-001729</t>
  </si>
  <si>
    <t>1.2.4.1.1.000-001730</t>
  </si>
  <si>
    <t>1.2.4.1.1.000-001731</t>
  </si>
  <si>
    <t>1.2.4.1.1.000-001732</t>
  </si>
  <si>
    <t>1.2.4.1.1.000-001733</t>
  </si>
  <si>
    <t>1.2.4.1.1.000-001734</t>
  </si>
  <si>
    <t>1.2.4.1.1.000-001735</t>
  </si>
  <si>
    <t>1.2.4.1.1.000-001736</t>
  </si>
  <si>
    <t>1.2.4.1.1.000-001737</t>
  </si>
  <si>
    <t>1.2.4.1.1.000-001738</t>
  </si>
  <si>
    <t>1.2.4.1.1.000-001739</t>
  </si>
  <si>
    <t>1.2.4.1.1.000-001740</t>
  </si>
  <si>
    <t>1.2.4.1.1.000-001741</t>
  </si>
  <si>
    <t>1.2.4.1.1.000-001742</t>
  </si>
  <si>
    <t>1.2.4.1.1.000-001743</t>
  </si>
  <si>
    <t>1.2.4.1.1.000-001744</t>
  </si>
  <si>
    <t>1.2.4.1.1.000-001745</t>
  </si>
  <si>
    <t>1.2.4.1.1.000-001746</t>
  </si>
  <si>
    <t>1.2.4.1.1.000-0018</t>
  </si>
  <si>
    <t>MESA TUBULAR DE 1.50 X 1.50</t>
  </si>
  <si>
    <t>1.2.4.1.1.000-0019</t>
  </si>
  <si>
    <t>MESA TUBULAR DE .65 X .80 X .68</t>
  </si>
  <si>
    <t>aula magna/dibujo</t>
  </si>
  <si>
    <t>1.2.4.1.1.000-00192</t>
  </si>
  <si>
    <t>1.2.4.1.1.000-00193</t>
  </si>
  <si>
    <t>1.2.4.1.1.000-00194</t>
  </si>
  <si>
    <t>1.2.4.1.1.000-00195</t>
  </si>
  <si>
    <t>1.2.4.1.1.000-00196</t>
  </si>
  <si>
    <t>1.2.4.1.1.000-00197</t>
  </si>
  <si>
    <t>MESA TUBULARE DE .65 X .80 X .68</t>
  </si>
  <si>
    <t>1.2.4.1.1.000-00198</t>
  </si>
  <si>
    <t>1.2.4.1.1.000-00199</t>
  </si>
  <si>
    <t>1.2.4.1.1.000-001910</t>
  </si>
  <si>
    <t>1.2.4.1.1.000-001911</t>
  </si>
  <si>
    <t>1.2.4.1.1.000-001912</t>
  </si>
  <si>
    <t>MESATUBULAR DE .65 X .80 X .68</t>
  </si>
  <si>
    <t>1.2.4.1.1.000-001913</t>
  </si>
  <si>
    <t>1.2.4.1.1.000-001914</t>
  </si>
  <si>
    <t>1.2.4.1.1.000-001915</t>
  </si>
  <si>
    <t>1.2.4.1.1.000-001916</t>
  </si>
  <si>
    <t>1.2.4.1.1.000-001917</t>
  </si>
  <si>
    <t>1.2.4.1.1.000-001918</t>
  </si>
  <si>
    <t>1.2.4.1.1.000-001919</t>
  </si>
  <si>
    <t>1.2.4.1.1.000-001920</t>
  </si>
  <si>
    <t>1.2.4.1.1.000-0020</t>
  </si>
  <si>
    <t>MESA TUBULAR DE .50 X .55 X .80</t>
  </si>
  <si>
    <t>1.2.4.1.1.000-0021</t>
  </si>
  <si>
    <t xml:space="preserve">LOKER 4 COMPARTIMIENTOS </t>
  </si>
  <si>
    <t>1.2.4.1.1.000-00212</t>
  </si>
  <si>
    <t>1.2.4.1.1.000-00213</t>
  </si>
  <si>
    <t>1.2.4.1.1.000-00214</t>
  </si>
  <si>
    <t>1.2.4.1.1.000-00215</t>
  </si>
  <si>
    <t>1.2.4.1.1.000-00216</t>
  </si>
  <si>
    <t>1.2.4.1.1.000-00217</t>
  </si>
  <si>
    <t>1.2.4.1.1.000-0022</t>
  </si>
  <si>
    <t>ARCHIVERO DE TRES GAVETAS</t>
  </si>
  <si>
    <t>AST.GENERAL</t>
  </si>
  <si>
    <t>Liliana Benavides Nuñez</t>
  </si>
  <si>
    <t>1.2.4.1.1.000-00222</t>
  </si>
  <si>
    <t>1.2.4.1.1.000-00223</t>
  </si>
  <si>
    <t>1.2.4.1.1.000-00224</t>
  </si>
  <si>
    <t>1.2.4.1.1.000-00225</t>
  </si>
  <si>
    <t>1.2.4.1.1.000-00226</t>
  </si>
  <si>
    <t>1.2.4.1.1.000-0023</t>
  </si>
  <si>
    <t>D.ADMON</t>
  </si>
  <si>
    <t>1.2.4.1.1.000-00232</t>
  </si>
  <si>
    <t>Elizabeth Esparza Mercado</t>
  </si>
  <si>
    <t>1.2.4.1.1.000-0024</t>
  </si>
  <si>
    <t>GABINETE DE1.80 CAL 22</t>
  </si>
  <si>
    <t>1.2.4.1.1.000-00242</t>
  </si>
  <si>
    <t>1.2.4.1.1.000-00243</t>
  </si>
  <si>
    <t>1.2.4.1.1.000-00244</t>
  </si>
  <si>
    <t xml:space="preserve">Mantenimiento </t>
  </si>
  <si>
    <t>Nestor Robles</t>
  </si>
  <si>
    <t>1.2.4.1.1.000-00245</t>
  </si>
  <si>
    <t>1.2.4.1.1.000-00246</t>
  </si>
  <si>
    <t>1.2.4.1.1.000-0025</t>
  </si>
  <si>
    <t xml:space="preserve">SILLA OHS 22 COLOR NEGRO </t>
  </si>
  <si>
    <t>1.2.4.1.1.000-00252</t>
  </si>
  <si>
    <t>Direccion Academica</t>
  </si>
  <si>
    <t>1.2.4.1.1.000-0026</t>
  </si>
  <si>
    <t>SILLA OHS 22 C/BRAZOS COLOR NEGRO</t>
  </si>
  <si>
    <t>1.2.4.1.1.000-0027</t>
  </si>
  <si>
    <t xml:space="preserve">BANCO GIRATORIO </t>
  </si>
  <si>
    <t>1.2.4.1.1.000-00272</t>
  </si>
  <si>
    <t>1.2.4.1.1.000-00273</t>
  </si>
  <si>
    <t>1.2.4.1.1.000-00274</t>
  </si>
  <si>
    <t>1.2.4.1.1.000-00275</t>
  </si>
  <si>
    <t>1.2.4.1.1.000-00276</t>
  </si>
  <si>
    <t>BANCO GIRATORIO</t>
  </si>
  <si>
    <t>1.2.4.1.1.000-00277</t>
  </si>
  <si>
    <t>1.2.4.1.1.000-00278</t>
  </si>
  <si>
    <t>1.2.4.1.1.000-00279</t>
  </si>
  <si>
    <t>1.2.4.1.1.000-002710</t>
  </si>
  <si>
    <t>1.2.4.1.1.000-002711</t>
  </si>
  <si>
    <t>1.2.4.1.1.000-002712</t>
  </si>
  <si>
    <t>1.2.4.1.1.000-002713</t>
  </si>
  <si>
    <t>1.2.4.1.1.000-002714</t>
  </si>
  <si>
    <t>1.2.4.1.1.000-002715</t>
  </si>
  <si>
    <t>1.2.4.1.1.000-002716</t>
  </si>
  <si>
    <t>1.2.4.1.1.000-002717</t>
  </si>
  <si>
    <t>1.2.4.1.1.000-002718</t>
  </si>
  <si>
    <t>1.2.4.1.1.000-0028</t>
  </si>
  <si>
    <t xml:space="preserve">01 SILLA SECRETARIAL OHS22 C/BRAZOS </t>
  </si>
  <si>
    <t>1.2.4.1.1.000-0029</t>
  </si>
  <si>
    <t xml:space="preserve"> MESA TUBULARES DE 1.30X2.52X.90</t>
  </si>
  <si>
    <t>1.2.4.1.1.000-00292</t>
  </si>
  <si>
    <t>1.2.4.1.1.000-00293</t>
  </si>
  <si>
    <t>1.2.4.1.1.000-0030</t>
  </si>
  <si>
    <t xml:space="preserve"> LOKERS METALICOS DE 4 GAVETAS </t>
  </si>
  <si>
    <t>1.2.4.1.1.000-00302</t>
  </si>
  <si>
    <t>1.2.4.1.1.000-0031</t>
  </si>
  <si>
    <t xml:space="preserve"> ARCHIVEROS METALICOS DE 4 GAVETAS </t>
  </si>
  <si>
    <t xml:space="preserve"> Maria Isabel Nieves Barboza</t>
  </si>
  <si>
    <t>1.2.4.1.1.000-00312</t>
  </si>
  <si>
    <t>1.2.4.1.1.000-0032</t>
  </si>
  <si>
    <t xml:space="preserve"> BANCO MOVIL CON SIST DE AUTOFRENO </t>
  </si>
  <si>
    <t>1.2.4.1.1.000-0033</t>
  </si>
  <si>
    <t xml:space="preserve"> SOPORTA LIBROS TIPO ESCUADRA</t>
  </si>
  <si>
    <t>1.2.4.1.1.000-00332</t>
  </si>
  <si>
    <t>1.2.4.1.1.000-00333</t>
  </si>
  <si>
    <t>1.2.4.1.1.000-00334</t>
  </si>
  <si>
    <t>1.2.4.1.1.000-00335</t>
  </si>
  <si>
    <t>1.2.4.1.1.000-00336</t>
  </si>
  <si>
    <t>1.2.4.1.1.000-00337</t>
  </si>
  <si>
    <t>1.2.4.1.1.000-00338</t>
  </si>
  <si>
    <t>1.2.4.1.1.000-00339</t>
  </si>
  <si>
    <t>1.2.4.1.1.000-003310</t>
  </si>
  <si>
    <t>1.2.4.1.1.000-003311</t>
  </si>
  <si>
    <t>1.2.4.1.1.000-003312</t>
  </si>
  <si>
    <t>1.2.4.1.1.000-003313</t>
  </si>
  <si>
    <t>1.2.4.1.1.000-003314</t>
  </si>
  <si>
    <t>1.2.4.1.1.000-003315</t>
  </si>
  <si>
    <t>1.2.4.1.1.000-003316</t>
  </si>
  <si>
    <t>1.2.4.1.1.000-003317</t>
  </si>
  <si>
    <t>1.2.4.1.1.000-003318</t>
  </si>
  <si>
    <t>1.2.4.1.1.000-003319</t>
  </si>
  <si>
    <t>1.2.4.1.1.000-003320</t>
  </si>
  <si>
    <t>1.2.4.1.1.000-003321</t>
  </si>
  <si>
    <t>1.2.4.1.1.000-003322</t>
  </si>
  <si>
    <t>1.2.4.1.1.000-003323</t>
  </si>
  <si>
    <t>1.2.4.1.1.000-003324</t>
  </si>
  <si>
    <t>1.2.4.1.1.000-003325</t>
  </si>
  <si>
    <t>1.2.4.1.1.000-003326</t>
  </si>
  <si>
    <t>1.2.4.1.1.000-003327</t>
  </si>
  <si>
    <t>1.2.4.1.1.000-003328</t>
  </si>
  <si>
    <t>1.2.4.1.1.000-003329</t>
  </si>
  <si>
    <t>1.2.4.1.1.000-003330</t>
  </si>
  <si>
    <t>1.2.4.1.1.000-003331</t>
  </si>
  <si>
    <t>1.2.4.1.1.000-003332</t>
  </si>
  <si>
    <t>1.2.4.1.1.000-003333</t>
  </si>
  <si>
    <t>1.2.4.1.1.000-003334</t>
  </si>
  <si>
    <t>1.2.4.1.1.000-003335</t>
  </si>
  <si>
    <t>1.2.4.1.1.000-003336</t>
  </si>
  <si>
    <t>1.2.4.1.1.000-003337</t>
  </si>
  <si>
    <t>1.2.4.1.1.000-003338</t>
  </si>
  <si>
    <t>1.2.4.1.1.000-003339</t>
  </si>
  <si>
    <t>1.2.4.1.1.000-003340</t>
  </si>
  <si>
    <t>1.2.4.1.1.000-0034</t>
  </si>
  <si>
    <t>ARCHIVERO K EKTGR UNIVERSAL</t>
  </si>
  <si>
    <t>JURIDICO</t>
  </si>
  <si>
    <t>Denisse Alejandra Zaragoza Brambila</t>
  </si>
  <si>
    <t>1.2.4.1.1.000-00342</t>
  </si>
  <si>
    <t>REC.MATERIALES</t>
  </si>
  <si>
    <t>Manuel Armando Diaz Alderete</t>
  </si>
  <si>
    <t>1.2.4.1.1.000-00343</t>
  </si>
  <si>
    <t xml:space="preserve"> ARCHIVER+A268:H268O K EKTGR UNIVERSAL</t>
  </si>
  <si>
    <t>1.2.4.1.1.000-0035</t>
  </si>
  <si>
    <t>1.2.4.1.1.000-00352</t>
  </si>
  <si>
    <t>1.2.4.1.1.000-00353</t>
  </si>
  <si>
    <t>1.2.4.1.1.000-00354</t>
  </si>
  <si>
    <t>1.2.4.1.1.000-00355</t>
  </si>
  <si>
    <t>1.2.4.1.1.000-00356</t>
  </si>
  <si>
    <t>1.2.4.1.1.000-00357</t>
  </si>
  <si>
    <t>1.2.4.1.1.000-00358</t>
  </si>
  <si>
    <t>1.2.4.1.1.000-00359</t>
  </si>
  <si>
    <t>1.2.4.1.1.000-003510</t>
  </si>
  <si>
    <t>1.2.4.1.1.000-003511</t>
  </si>
  <si>
    <t>1.2.4.1.1.000-003512</t>
  </si>
  <si>
    <t>1.2.4.1.1.000-003513</t>
  </si>
  <si>
    <t>1.2.4.1.1.000-003514</t>
  </si>
  <si>
    <t>1.2.4.1.1.000-003515</t>
  </si>
  <si>
    <t>1.2.4.1.1.000-003516</t>
  </si>
  <si>
    <t>1.2.4.1.1.000-003517</t>
  </si>
  <si>
    <t>1.2.4.1.1.000-003518</t>
  </si>
  <si>
    <t>1.2.4.1.1.000-003519</t>
  </si>
  <si>
    <t>1.2.4.1.1.000-003520</t>
  </si>
  <si>
    <t>1.2.4.1.1.000-0036</t>
  </si>
  <si>
    <t xml:space="preserve"> BANCO C/SIERRA REP RID TS2412</t>
  </si>
  <si>
    <t>1.2.4.1.1.000-0037</t>
  </si>
  <si>
    <t xml:space="preserve"> LOKER DE 4 PUERTAS COLOR GRIS </t>
  </si>
  <si>
    <t>1.2.4.1.1.000-00372</t>
  </si>
  <si>
    <t>1.2.4.1.1.000-00373</t>
  </si>
  <si>
    <t>1.2.4.1.1.000-00374</t>
  </si>
  <si>
    <t>1.2.4.1.1.000-00375</t>
  </si>
  <si>
    <t>1.2.4.1.1.000-0038</t>
  </si>
  <si>
    <t xml:space="preserve"> SILLA SECRETARIAL JUNIOR </t>
  </si>
  <si>
    <t>1.2.4.1.1.000-0041</t>
  </si>
  <si>
    <t xml:space="preserve">MUEBLE PORTA PAPELES CON 3 TUBOS </t>
  </si>
  <si>
    <t>1.2.4.1.1.000-0042</t>
  </si>
  <si>
    <t xml:space="preserve"> MUEBLE PORTAPAPELES DE 3 TUBOS</t>
  </si>
  <si>
    <t>1.2.4.1.1.000-0043</t>
  </si>
  <si>
    <t xml:space="preserve"> MESA DE SUBSION </t>
  </si>
  <si>
    <t>1.2.4.1.1.000-0044</t>
  </si>
  <si>
    <t xml:space="preserve"> SILLA SECRETARIAL  OHS-20</t>
  </si>
  <si>
    <t>1.2.4.1.1.000-0045</t>
  </si>
  <si>
    <t xml:space="preserve"> GABINETE TIPO CENICERO</t>
  </si>
  <si>
    <t>1.2.4.1.1.000-00452</t>
  </si>
  <si>
    <t>GABINETE TIPO CENICERO</t>
  </si>
  <si>
    <t>1.2.4.1.1.000-00453</t>
  </si>
  <si>
    <t>1.2.4.1.1.000-00454</t>
  </si>
  <si>
    <t>1.2.4.1.1.000-00455</t>
  </si>
  <si>
    <t>1.2.4.1.1.000-00456</t>
  </si>
  <si>
    <t>1.2.4.1.1.000-00457</t>
  </si>
  <si>
    <t>1.2.4.1.1.000-00458</t>
  </si>
  <si>
    <t>1.2.4.1.1.000-0046</t>
  </si>
  <si>
    <t xml:space="preserve">GABINETE UNIVERSAL DE 1.80 X .90 X .40 </t>
  </si>
  <si>
    <t>1.2.4.1.1.000-00462</t>
  </si>
  <si>
    <t>1.2.4.1.1.000-00463</t>
  </si>
  <si>
    <t>1.2.4.1.1.000-0049</t>
  </si>
  <si>
    <t>MESA DE TRABAJO DE 2.32 X 1.30 X.95</t>
  </si>
  <si>
    <t>1.2.4.1.1.000-0050</t>
  </si>
  <si>
    <t xml:space="preserve">SILLA SECRETARIAL </t>
  </si>
  <si>
    <t>1.2.4.1.1.000-00502</t>
  </si>
  <si>
    <t>1.2.4.1.1.000-00503</t>
  </si>
  <si>
    <t>1.2.4.1.1.000-00504</t>
  </si>
  <si>
    <t>REC.FINANCIEROS</t>
  </si>
  <si>
    <t>Marcela Alvarez Perez</t>
  </si>
  <si>
    <t>1.2.4.1.1.000-00505</t>
  </si>
  <si>
    <t>1.2.4.1.1.000-00506</t>
  </si>
  <si>
    <t>1.2.4.1.1.000-00507</t>
  </si>
  <si>
    <t>1.2.4.1.1.000-00508</t>
  </si>
  <si>
    <t>SILLA SECRETARIAL</t>
  </si>
  <si>
    <t>Profesor Investigador cubiculo #5</t>
  </si>
  <si>
    <t>Cynthia Daniela Gutiérrez Cruz</t>
  </si>
  <si>
    <t>1.2.4.1.1.000-0051</t>
  </si>
  <si>
    <t>GABINETE DE 1.80 CON 3 ENTREPAÑOS</t>
  </si>
  <si>
    <t>Tecnicas de Impresión</t>
  </si>
  <si>
    <t>1.2.4.1.1.000-00512</t>
  </si>
  <si>
    <t>1.2.4.1.1.000-0052</t>
  </si>
  <si>
    <t>LOKER DE 4 GAVETAS C/PORTACANDADO</t>
  </si>
  <si>
    <t>1.2.4.1.1.000-00522</t>
  </si>
  <si>
    <t>1.2.4.1.1.000-00523</t>
  </si>
  <si>
    <t>1.2.4.1.1.000-0053</t>
  </si>
  <si>
    <t>PUPITRE DE CAPACITACION</t>
  </si>
  <si>
    <t>1.2.4.1.1.000-00532</t>
  </si>
  <si>
    <t>1.2.4.1.1.000-00533</t>
  </si>
  <si>
    <t>1.2.4.1.1.000-00534</t>
  </si>
  <si>
    <t>1.2.4.1.1.000-00535</t>
  </si>
  <si>
    <t>1.2.4.1.1.000-00536</t>
  </si>
  <si>
    <t>1.2.4.1.1.000-00537</t>
  </si>
  <si>
    <t>1.2.4.1.1.000-00538</t>
  </si>
  <si>
    <t>1.2.4.1.1.000-00539</t>
  </si>
  <si>
    <t>1.2.4.1.1.000-005310</t>
  </si>
  <si>
    <t>1.2.4.1.1.000-005311</t>
  </si>
  <si>
    <t>1.2.4.1.1.000-005312</t>
  </si>
  <si>
    <t>1.2.4.1.1.000-005313</t>
  </si>
  <si>
    <t>1.2.4.1.1.000-005314</t>
  </si>
  <si>
    <t>1.2.4.1.1.000-005315</t>
  </si>
  <si>
    <t>1.2.4.1.1.000-005316</t>
  </si>
  <si>
    <t>1.2.4.1.1.000-005317</t>
  </si>
  <si>
    <t>1.2.4.1.1.000-005318</t>
  </si>
  <si>
    <t>1.2.4.1.1.000-005319</t>
  </si>
  <si>
    <t>1.2.4.1.1.000-005320</t>
  </si>
  <si>
    <t>1.2.4.1.1.000-005321</t>
  </si>
  <si>
    <t>1.2.4.1.1.000-005322</t>
  </si>
  <si>
    <t>1.2.4.1.1.000-005323</t>
  </si>
  <si>
    <t>1.2.4.1.1.000-005324</t>
  </si>
  <si>
    <t>1.2.4.1.1.000-0054</t>
  </si>
  <si>
    <t>SILLA DE VISITA COLOR NEGRO</t>
  </si>
  <si>
    <t>1.2.4.1.1.000-00542</t>
  </si>
  <si>
    <t>1.2.4.1.1.000-00543</t>
  </si>
  <si>
    <t>1.2.4.1.1.000-00544</t>
  </si>
  <si>
    <t>1.2.4.1.1.000-00545</t>
  </si>
  <si>
    <t>1.2.4.1.1.000-0055</t>
  </si>
  <si>
    <t>SILLA DE VISITANTE</t>
  </si>
  <si>
    <t>1.2.4.1.1.000-00552</t>
  </si>
  <si>
    <t>1.2.4.1.1.000-00553</t>
  </si>
  <si>
    <t>1.2.4.1.1.000-00554</t>
  </si>
  <si>
    <t>1.2.4.1.1.000-00555</t>
  </si>
  <si>
    <t>1.2.4.1.1.000-00556</t>
  </si>
  <si>
    <t>1.2.4.1.1.000-00557</t>
  </si>
  <si>
    <t>1.2.4.1.1.000-00558</t>
  </si>
  <si>
    <t>1.2.4.1.1.000-00559</t>
  </si>
  <si>
    <t>1.2.4.1.1.000-005510</t>
  </si>
  <si>
    <t>1.2.4.1.1.000-005511</t>
  </si>
  <si>
    <t>1.2.4.1.1.000-005512</t>
  </si>
  <si>
    <t>1.2.4.1.1.000-005513</t>
  </si>
  <si>
    <t>1.2.4.1.1.000-005514</t>
  </si>
  <si>
    <t>1.2.4.1.1.000-005515</t>
  </si>
  <si>
    <t>SILL A DE VISITANTE</t>
  </si>
  <si>
    <t>1.2.4.1.1.000-005516</t>
  </si>
  <si>
    <t xml:space="preserve"> SILLA DE VISITANTE</t>
  </si>
  <si>
    <t>1.2.4.1.1.000-005517</t>
  </si>
  <si>
    <t>1.2.4.1.1.000-005518</t>
  </si>
  <si>
    <t>1.2.4.1.1.000-005519</t>
  </si>
  <si>
    <t>1.2.4.1.1.000-005520</t>
  </si>
  <si>
    <t>1.2.4.1.1.000-005521</t>
  </si>
  <si>
    <t>1.2.4.1.1.000-005522</t>
  </si>
  <si>
    <t>1.2.4.1.1.000-005523</t>
  </si>
  <si>
    <t>1.2.4.1.1.000-005524</t>
  </si>
  <si>
    <t>1.2.4.1.1.000-0056</t>
  </si>
  <si>
    <t>1.2.4.1.1.000-00562</t>
  </si>
  <si>
    <t>José Rubén Paez Kano</t>
  </si>
  <si>
    <t>1.2.4.1.1.000-0057</t>
  </si>
  <si>
    <t>MODULO EJECUTIVO</t>
  </si>
  <si>
    <t>COORDINACION DE CARRERA</t>
  </si>
  <si>
    <t>Gisela Garcia Correa</t>
  </si>
  <si>
    <t>1.2.4.1.1.000-0059</t>
  </si>
  <si>
    <t>ARCHIVERO CON 2 GAVETAS</t>
  </si>
  <si>
    <t>DIFUSION</t>
  </si>
  <si>
    <t xml:space="preserve">David  Gerardo Lamas Gutiérrez </t>
  </si>
  <si>
    <t>1.2.4.1.1.000-0060</t>
  </si>
  <si>
    <t>MESA DE ALUMINIO</t>
  </si>
  <si>
    <t>1.2.4.1.1.000-00602</t>
  </si>
  <si>
    <t>1.2.4.1.1.000-00603</t>
  </si>
  <si>
    <t xml:space="preserve">MANUEL DIAZ </t>
  </si>
  <si>
    <t xml:space="preserve">BODEGA </t>
  </si>
  <si>
    <t>1.2.4.1.1.000-00604</t>
  </si>
  <si>
    <t>1.2.4.1.1.000-00605</t>
  </si>
  <si>
    <t xml:space="preserve"> MESA DE ALUMINIO</t>
  </si>
  <si>
    <t>1.2.4.1.1.000-00606</t>
  </si>
  <si>
    <t>1.2.4.1.1.000-0061</t>
  </si>
  <si>
    <t>MODULO EJECUTIVO L700</t>
  </si>
  <si>
    <t>1.2.4.1.1.000-0062</t>
  </si>
  <si>
    <t>ARCHIVERO CON 2 GAVETAS L700</t>
  </si>
  <si>
    <t>D.GENERAL</t>
  </si>
  <si>
    <t xml:space="preserve">Adriana Cruz lara Silva </t>
  </si>
  <si>
    <t>1.2.4.1.1.000-0063</t>
  </si>
  <si>
    <t>GAVINETE DE .80*.45*.40 M</t>
  </si>
  <si>
    <t>1.2.4.1.1.000-00632</t>
  </si>
  <si>
    <t>1.2.4.1.1.000-00633</t>
  </si>
  <si>
    <t>1.2.4.1.1.000-0064</t>
  </si>
  <si>
    <t>ESCRITORIO</t>
  </si>
  <si>
    <t>1.2.4.1.1.000-00642</t>
  </si>
  <si>
    <t>ESCRITORIOS</t>
  </si>
  <si>
    <t>1.2.4.1.1.000-0065</t>
  </si>
  <si>
    <t>LATERAL DE 1X.40X.75 M</t>
  </si>
  <si>
    <t>1.2.4.1.1.000-00652</t>
  </si>
  <si>
    <t>1.2.4.1.1.000-0066</t>
  </si>
  <si>
    <t>PLANERO METALICO BEIGE 1.35X1.30X1</t>
  </si>
  <si>
    <t>1.2.4.1.1.000-0067</t>
  </si>
  <si>
    <t>GAVINETE UNIVERSAL 1.80 C CHAPA</t>
  </si>
  <si>
    <t>1.2.4.1.1.000-0068</t>
  </si>
  <si>
    <t>ARCHIVERO METALICO 3 GAVETAS</t>
  </si>
  <si>
    <t>1.2.4.1.1.000-0069</t>
  </si>
  <si>
    <t xml:space="preserve"> TABURETE</t>
  </si>
  <si>
    <t>1.2.4.1.1.000-00692</t>
  </si>
  <si>
    <t>TABURETE</t>
  </si>
  <si>
    <t>1.2.4.1.1.000-00693</t>
  </si>
  <si>
    <t>1.2.4.1.1.000-00694</t>
  </si>
  <si>
    <t>1.2.4.1.1.000-00695</t>
  </si>
  <si>
    <t>1.2.4.1.1.000-00696</t>
  </si>
  <si>
    <t>1.2.4.1.1.000-00697</t>
  </si>
  <si>
    <t>1.2.4.1.1.000-00698</t>
  </si>
  <si>
    <t>1.2.4.1.1.000-00699</t>
  </si>
  <si>
    <t>1.2.4.1.1.000-006910</t>
  </si>
  <si>
    <t>1.2.4.1.1.000-006911</t>
  </si>
  <si>
    <t>1.2.4.1.1.000-006912</t>
  </si>
  <si>
    <t>1.2.4.1.1.000-006913</t>
  </si>
  <si>
    <t>1.2.4.1.1.000-0070</t>
  </si>
  <si>
    <t>MESA DE TRABAJO</t>
  </si>
  <si>
    <t>1.2.4.1.1.000-0071</t>
  </si>
  <si>
    <t>ARCHIVERO GAVETA METALICO</t>
  </si>
  <si>
    <t>1.2.4.1.1.000-00712</t>
  </si>
  <si>
    <t>1.2.4.1.1.000-00713</t>
  </si>
  <si>
    <t>1.2.4.1.1.000-0072</t>
  </si>
  <si>
    <t>GABINETE UNIVERSAL 1.80</t>
  </si>
  <si>
    <t>1.2.4.1.1.000-00722</t>
  </si>
  <si>
    <t>1.2.4.1.1.000-0073</t>
  </si>
  <si>
    <t>GABINETE METALICO 2 PUERTAS Y CHAPA</t>
  </si>
  <si>
    <t>1.2.4.1.1.000-00732</t>
  </si>
  <si>
    <t>1.2.4.1.1.000-00733</t>
  </si>
  <si>
    <t>1.2.4.1.1.000-0074</t>
  </si>
  <si>
    <t>ESCRITORIO SECRETARIAL mod K2</t>
  </si>
  <si>
    <t>1.2.4.1.1.000-0075</t>
  </si>
  <si>
    <t>ESRITORIO  CUBIERTA DE BALA</t>
  </si>
  <si>
    <t>1.2.4.1.1.000-0076</t>
  </si>
  <si>
    <t>ARCHIVEROS VERTICAL DE DOS GAVETAS</t>
  </si>
  <si>
    <t>1.2.4.1.1.000-0077</t>
  </si>
  <si>
    <t>SILLON EJECUTIVO EN PIEL RESPALDO</t>
  </si>
  <si>
    <t>1.2.4.1.1.000-0078</t>
  </si>
  <si>
    <t>SILLA SECRETARIAL NEUMATICA</t>
  </si>
  <si>
    <t>1.2.4.1.1.000-00782</t>
  </si>
  <si>
    <t>1.2.4.1.1.000-0079</t>
  </si>
  <si>
    <t>ESCRITORIO CON LATERAL CEREZO</t>
  </si>
  <si>
    <t>1.2.4.1.1.000-0080</t>
  </si>
  <si>
    <t>ARCHIVERO 2 GAVETAS</t>
  </si>
  <si>
    <t>1.2.4.1.1.000-0081</t>
  </si>
  <si>
    <t>SILLA DE VISITANTE ELIPTICA</t>
  </si>
  <si>
    <t>1.2.4.1.1.000-0082</t>
  </si>
  <si>
    <t>1.2.4.1.1.000-0083</t>
  </si>
  <si>
    <t>BANCO MOD.PL-09 CROMADOS (18)</t>
  </si>
  <si>
    <t>1.2.4.1.1.000-0084</t>
  </si>
  <si>
    <t>BANCO MOD.PL-70 CM ALTO</t>
  </si>
  <si>
    <t>1.2.4.1.1.000-0085</t>
  </si>
  <si>
    <t>BANCOS MOD PL CROMADOS</t>
  </si>
  <si>
    <t>1.2.4.1.1.000-0086</t>
  </si>
  <si>
    <t>GAVINETE METALICO PARA PROYECTOR</t>
  </si>
  <si>
    <t>1.2.4.1.1.000-0087</t>
  </si>
  <si>
    <t>ESCRITORIO 1.20X60 C/LATERAL</t>
  </si>
  <si>
    <t>1.2.4.1.1.000-0088</t>
  </si>
  <si>
    <t>BANCO CROMADO C/RESPALDO NEGRO</t>
  </si>
  <si>
    <t>1.2.4.1.1.000-00882</t>
  </si>
  <si>
    <t>1.2.4.1.1.000-00883</t>
  </si>
  <si>
    <t>1.2.4.1.1.000-00884</t>
  </si>
  <si>
    <t>1.2.4.1.1.000-00885</t>
  </si>
  <si>
    <t>1.2.4.1.1.000-00886</t>
  </si>
  <si>
    <t>1.2.4.1.1.000-00887</t>
  </si>
  <si>
    <t>1.2.4.1.1.000-00888</t>
  </si>
  <si>
    <t>1.2.4.1.1.000-00889</t>
  </si>
  <si>
    <t>1.2.4.1.1.000-008810</t>
  </si>
  <si>
    <t>1.2.4.1.1.000-008811</t>
  </si>
  <si>
    <t>1.2.4.1.1.000-008812</t>
  </si>
  <si>
    <t>1.2.4.1.1.000-008813</t>
  </si>
  <si>
    <t>1.2.4.1.1.000-008814</t>
  </si>
  <si>
    <t>1.2.4.1.1.000-008815</t>
  </si>
  <si>
    <t>1.2.4.1.1.000-008816</t>
  </si>
  <si>
    <t>1.2.4.1.1.000-008817</t>
  </si>
  <si>
    <t>1.2.4.1.1.000-008818</t>
  </si>
  <si>
    <t>1.2.4.1.1.000-008819</t>
  </si>
  <si>
    <t>1.2.4.1.1.000-008820</t>
  </si>
  <si>
    <t>1.2.4.1.1.000-0089</t>
  </si>
  <si>
    <t>MESA CIRCULAR 1.20M GRAFITO NEGRO</t>
  </si>
  <si>
    <t>1.2.4.1.1.000-0090</t>
  </si>
  <si>
    <t>ARCHIVERO C/CAJON 80X50X75 CEREZO</t>
  </si>
  <si>
    <t>1.2.4.1.1.000-0091</t>
  </si>
  <si>
    <t>SILLA NEGRA P/VISITANTE</t>
  </si>
  <si>
    <t>AST.ADMON</t>
  </si>
  <si>
    <t>Carlo Augusto Pardo Daniel</t>
  </si>
  <si>
    <t>1.2.4.1.1.000-00912</t>
  </si>
  <si>
    <t>1.2.4.1.1.000-00913</t>
  </si>
  <si>
    <t>1.2.4.1.1.000-00914</t>
  </si>
  <si>
    <t>1.2.4.1.1.000-00915</t>
  </si>
  <si>
    <t>1.2.4.1.1.000-00916</t>
  </si>
  <si>
    <t>1.2.4.1.1.000-00917</t>
  </si>
  <si>
    <t>1.2.4.1.1.000-00918</t>
  </si>
  <si>
    <t>1.2.4.1.1.000-00919</t>
  </si>
  <si>
    <t>1.2.4.1.1.000-009110</t>
  </si>
  <si>
    <t>1.2.4.1.1.000-009111</t>
  </si>
  <si>
    <t>1.2.4.1.1.000-009112</t>
  </si>
  <si>
    <t>1.2.4.1.1.000-00842</t>
  </si>
  <si>
    <t>1.2.4.1.1.000-00843</t>
  </si>
  <si>
    <t>1.2.4.1.1.000-00844</t>
  </si>
  <si>
    <t>1.2.4.1.1.000-00845</t>
  </si>
  <si>
    <t>1.2.4.1.1.000-00846</t>
  </si>
  <si>
    <t>1.2.4.1.1.000-00847</t>
  </si>
  <si>
    <t>1.2.4.1.1.000-00848</t>
  </si>
  <si>
    <t>1.2.4.1.1.000-00849</t>
  </si>
  <si>
    <t>1.2.4.1.1.000-008410</t>
  </si>
  <si>
    <t>1.2.4.1.1.000-008411</t>
  </si>
  <si>
    <t>1.2.4.1.1.000-008412</t>
  </si>
  <si>
    <t>1.2.4.1.1.000-008413</t>
  </si>
  <si>
    <t>1.2.4.1.1.000-008414</t>
  </si>
  <si>
    <t>1.2.4.1.1.000-0092</t>
  </si>
  <si>
    <t>ANAQUEL 6 ENTREPAÑOS 2.20M GRIS</t>
  </si>
  <si>
    <t>1.2.4.1.1.000-00922</t>
  </si>
  <si>
    <t>1.2.4.1.1.000-00923</t>
  </si>
  <si>
    <t>1.2.4.1.1.000-00924</t>
  </si>
  <si>
    <t>1.2.4.1.1.000-00925</t>
  </si>
  <si>
    <t>1.2.4.1.1.000-00926</t>
  </si>
  <si>
    <t>1.2.4.1.1.000-00927</t>
  </si>
  <si>
    <t>1.2.4.1.1.000-00928</t>
  </si>
  <si>
    <t>1.2.4.1.1.000-00929</t>
  </si>
  <si>
    <t>1.2.4.1.1.000-009210</t>
  </si>
  <si>
    <t>1.2.4.1.1.000-009211</t>
  </si>
  <si>
    <t>1.2.4.1.1.000-009212</t>
  </si>
  <si>
    <t>1.2.4.1.1.000-009213</t>
  </si>
  <si>
    <t>1.2.4.1.1.000-009214</t>
  </si>
  <si>
    <t>1.2.4.1.1.000-009215</t>
  </si>
  <si>
    <t>1.2.4.1.1.000-009216</t>
  </si>
  <si>
    <t>1.2.4.1.1.000-009217</t>
  </si>
  <si>
    <t>1.2.4.1.1.000-009218</t>
  </si>
  <si>
    <t>1.2.4.1.1.000-0093</t>
  </si>
  <si>
    <t>ARCHIVERO METALICO 1 CAJON C/CHAPA GRIS</t>
  </si>
  <si>
    <t>1.2.4.1.1.000-0094</t>
  </si>
  <si>
    <t>ARCHIVERO METALICO 3 CAJONES C/CHAPA GRIS</t>
  </si>
  <si>
    <t>T.Joyeria</t>
  </si>
  <si>
    <t>Rigoberto sanchez B</t>
  </si>
  <si>
    <t>1.2.4.1.1.000-0095</t>
  </si>
  <si>
    <t>GABINETE MET. 2 PTAS 2 ENTREP. 1.30M GRIS</t>
  </si>
  <si>
    <t>1.2.4.1.1.000-0096</t>
  </si>
  <si>
    <t>GABINETE MET. 2 PTAS 2 ENTREP. 0.92M GRIS</t>
  </si>
  <si>
    <t>1.2.4.1.1.000-0097</t>
  </si>
  <si>
    <t xml:space="preserve"> GABINETE MET. 2 PTAS 3 ENTREP. 1.80M GRIS</t>
  </si>
  <si>
    <t>1.2.4.1.1.000-0098</t>
  </si>
  <si>
    <t>ANAQUEL METALICO 1.20M GRIS</t>
  </si>
  <si>
    <t>1.2.4.1.1.000-0099</t>
  </si>
  <si>
    <t>ESCRITORIO 1.20X70X75M C/CAJONES Y CHAPA CEREZO</t>
  </si>
  <si>
    <t>1.2.4.1.1.000-00992</t>
  </si>
  <si>
    <t>1.2.4.1.1.000-0100</t>
  </si>
  <si>
    <t>ARCHIVERO 50X50X75 2 CAJONES CHAPA Y RUEDAS CEREZO</t>
  </si>
  <si>
    <t>1.2.4.1.1.000-01002</t>
  </si>
  <si>
    <t>1.2.4.1.1.000-0101</t>
  </si>
  <si>
    <t>CREDENZA 2 PTAS C CHAPA Y RUEDAS CEREZO</t>
  </si>
  <si>
    <t>1.2.4.1.1.000-0102</t>
  </si>
  <si>
    <t>SILLA OPERATIVA C/RUEDAS Y DESCANZA BRAZOS</t>
  </si>
  <si>
    <t>1.2.4.1.1.000-01022</t>
  </si>
  <si>
    <t>1.2.4.1.1.000-01023</t>
  </si>
  <si>
    <t>1.2.4.1.1.000-01024</t>
  </si>
  <si>
    <t>1.2.4.1.1.000-01025</t>
  </si>
  <si>
    <t>1.2.4.1.1.000-01026</t>
  </si>
  <si>
    <t>1.2.4.1.1.000-0103</t>
  </si>
  <si>
    <t>ARCHIVERO METALICO C/4 CAJONES GRIS</t>
  </si>
  <si>
    <t>1.2.4.1.1.000-01032</t>
  </si>
  <si>
    <t>1.2.4.1.1.000-0104</t>
  </si>
  <si>
    <t>BANCO ALTO CORMADO PLIANA NEGRO</t>
  </si>
  <si>
    <t>1.2.4.1.1.000-01042</t>
  </si>
  <si>
    <t>1.2.4.1.1.000-01043</t>
  </si>
  <si>
    <t>1.2.4.1.1.000-01044</t>
  </si>
  <si>
    <t>1.2.4.1.1.000-01045</t>
  </si>
  <si>
    <t>1.2.4.1.1.000-01046</t>
  </si>
  <si>
    <t>1.2.4.1.1.000-01047</t>
  </si>
  <si>
    <t>1.2.4.1.1.000-0105</t>
  </si>
  <si>
    <t>GABINETE ATLANTA GRIS</t>
  </si>
  <si>
    <t>1.2.4.1.1.000-0106</t>
  </si>
  <si>
    <t>PUPITRE OXFORD METALICO ARENA</t>
  </si>
  <si>
    <t>1.2.4.1.1.000-01062</t>
  </si>
  <si>
    <t>1.2.4.1.1.000-01063</t>
  </si>
  <si>
    <t>1.2.4.1.1.000-01064</t>
  </si>
  <si>
    <t>1.2.4.1.1.000-01065</t>
  </si>
  <si>
    <t>1.2.4.1.1.000-01066</t>
  </si>
  <si>
    <t>1.2.4.1.1.000-01067</t>
  </si>
  <si>
    <t>1.2.4.1.1.000-01068</t>
  </si>
  <si>
    <t>1.2.4.1.1.000-01069</t>
  </si>
  <si>
    <t>1.2.4.1.1.000-010610</t>
  </si>
  <si>
    <t>1.2.4.1.1.000-0107</t>
  </si>
  <si>
    <t>SILLA SECRETARIAL 10125 NEGRA OFIPLAN</t>
  </si>
  <si>
    <t>1.2.4.1.1.000-0108</t>
  </si>
  <si>
    <t>1.2.4.1.1.000-0109</t>
  </si>
  <si>
    <t>1.2.4.1.1.000-0110</t>
  </si>
  <si>
    <t>SILLA SECRETARIAL A-115 NEGRA SIN BRAZOS</t>
  </si>
  <si>
    <t>Profesor Investigador cubiculo #2</t>
  </si>
  <si>
    <t xml:space="preserve">Hugo Armando Felix Rocha </t>
  </si>
  <si>
    <t>1.2.4.1.1.000-0111</t>
  </si>
  <si>
    <t>1.2.4.1.1.000-0112</t>
  </si>
  <si>
    <t>1.2.4.1.1.000-0113</t>
  </si>
  <si>
    <t>GAVETA A PARED 80X45X35 PISTON CAOBA NEGRO</t>
  </si>
  <si>
    <t>1.2.4.1.1.000-0114</t>
  </si>
  <si>
    <t>ARCHIVERO  4 GAVETAS METALICO VERTICAL CON CHAPA</t>
  </si>
  <si>
    <t>1.2.4.1.1.000-0115</t>
  </si>
  <si>
    <t>1.2.4.1.1.000-0116</t>
  </si>
  <si>
    <t>ARCHIVERO 3 GAVETAS MELAMINA CEREZA CHAPA</t>
  </si>
  <si>
    <t>1.2.4.1.1.000-0117</t>
  </si>
  <si>
    <t>SILLA CON RUEDAS P/ OFICINA</t>
  </si>
  <si>
    <t>1.2.4.1.2.000-0002</t>
  </si>
  <si>
    <t>MARTCO P/PIZARRON DE CELOTEX</t>
  </si>
  <si>
    <t>1.2.4.1.2.000-00022</t>
  </si>
  <si>
    <t>1.2.4.1.2.000-00023</t>
  </si>
  <si>
    <t>1.2.4.1.2.000-00024</t>
  </si>
  <si>
    <t>1.2.4.1.2.000-00025</t>
  </si>
  <si>
    <t>1.2.4.1.2.000-00026</t>
  </si>
  <si>
    <t>1.2.4.1.2.000-00027</t>
  </si>
  <si>
    <t>1.2.4.1.2.000-00028</t>
  </si>
  <si>
    <t>1.2.4.1.2.000-00029</t>
  </si>
  <si>
    <t>1.2.4.1.2.000-000210</t>
  </si>
  <si>
    <t>1.2.4.1.2.000-0008</t>
  </si>
  <si>
    <t>BURRO DE PINO DE 1.50</t>
  </si>
  <si>
    <t>1.2.4.1.2.000-00082</t>
  </si>
  <si>
    <t>1.2.4.1.2.000-00083</t>
  </si>
  <si>
    <t>1.2.4.1.2.000-00084</t>
  </si>
  <si>
    <t>1.2.4.1.2.000-00085</t>
  </si>
  <si>
    <t>1.2.4.1.2.000-00086</t>
  </si>
  <si>
    <t>1.2.4.1.2.000-00087</t>
  </si>
  <si>
    <t>1.2.4.1.2.000-00088</t>
  </si>
  <si>
    <t>1.2.4.1.2.000-0009</t>
  </si>
  <si>
    <t>CABALLETE DE 1.80 X .70 PINO</t>
  </si>
  <si>
    <t>1.2.4.1.2.000-00092</t>
  </si>
  <si>
    <t>1.2.4.1.2.000-00093</t>
  </si>
  <si>
    <t>1.2.4.1.2.000-00094</t>
  </si>
  <si>
    <t>1.2.4.1.2.000-00095</t>
  </si>
  <si>
    <t>1.2.4.1.2.000-00096</t>
  </si>
  <si>
    <t>1.2.4.1.2.000-00097</t>
  </si>
  <si>
    <t>1.2.4.1.2.000-00098</t>
  </si>
  <si>
    <t>1.2.4.1.2.000-00099</t>
  </si>
  <si>
    <t>1.2.4.1.2.000-000910</t>
  </si>
  <si>
    <t>1.2.4.1.2.000-000911</t>
  </si>
  <si>
    <t>1.2.4.1.2.000-000912</t>
  </si>
  <si>
    <t>1.2.4.1.2.000-000913</t>
  </si>
  <si>
    <t>1.2.4.1.2.000-000914</t>
  </si>
  <si>
    <t>1.2.4.1.2.000-000915</t>
  </si>
  <si>
    <t>1.2.4.1.2.000-00106</t>
  </si>
  <si>
    <t>CABALLETE DE 1.50 X .60 DE PINO</t>
  </si>
  <si>
    <t>1.2.4.1.2.000-00107</t>
  </si>
  <si>
    <t>1.2.4.1.2.000-00108</t>
  </si>
  <si>
    <t>1.2.4.1.2.000-00109</t>
  </si>
  <si>
    <t xml:space="preserve"> CABALLETE DE 1.50 X .60 DE PINO</t>
  </si>
  <si>
    <t>1.2.4.1.2.000-001010</t>
  </si>
  <si>
    <t>1.2.4.1.2.000-0011</t>
  </si>
  <si>
    <t>CUBO DE PINO DE .40 X .50</t>
  </si>
  <si>
    <t>1.2.4.1.2.000-00112</t>
  </si>
  <si>
    <t>1.2.4.1.2.000-00113</t>
  </si>
  <si>
    <t>1.2.4.1.2.000-00114</t>
  </si>
  <si>
    <t>1.2.4.1.2.000-00115</t>
  </si>
  <si>
    <t>1.2.4.1.2.000-00116</t>
  </si>
  <si>
    <t>1.2.4.1.2.000-00117</t>
  </si>
  <si>
    <t>1.2.4.1.2.000-00118</t>
  </si>
  <si>
    <t>1.2.4.1.2.000-00119</t>
  </si>
  <si>
    <t>1.2.4.1.2.000-001110</t>
  </si>
  <si>
    <t>1.2.4.1.2.000-001111</t>
  </si>
  <si>
    <t>1.2.4.1.2.000-001112</t>
  </si>
  <si>
    <t>1.2.4.1.2.000-001113</t>
  </si>
  <si>
    <t>1.2.4.1.2.000-001114</t>
  </si>
  <si>
    <t>1.2.4.1.2.000-001115</t>
  </si>
  <si>
    <t>1.2.4.1.2.000-001116</t>
  </si>
  <si>
    <t>1.2.4.1.2.000-0012</t>
  </si>
  <si>
    <t>TELAR DE ENCUDERNACION</t>
  </si>
  <si>
    <t>1.2.4.1.2.000-00122</t>
  </si>
  <si>
    <t>1.2.4.1.2.000-0013</t>
  </si>
  <si>
    <t>BANCO PARA PRENSA</t>
  </si>
  <si>
    <t>1.2.4.1.2.000-0014</t>
  </si>
  <si>
    <t>MESA DE TRABAJO P/JOYERO</t>
  </si>
  <si>
    <t>1.2.4.1.2.000-0015</t>
  </si>
  <si>
    <t>BURRO PARA TRABAJO (20)</t>
  </si>
  <si>
    <t>1.2.4.1.2.000-0016</t>
  </si>
  <si>
    <t>CARRO MANUAL DE MADERA</t>
  </si>
  <si>
    <t>1.2.4.1.2.000-0017</t>
  </si>
  <si>
    <t>CABALLETE 2.30 X 1.50</t>
  </si>
  <si>
    <t>T.CABALLETE</t>
  </si>
  <si>
    <t>1.2.4.1.2.000-0018</t>
  </si>
  <si>
    <t>PATIN HIDRAULICO WTC NEW LINE</t>
  </si>
  <si>
    <t>1.2.4.1.2.000-00182</t>
  </si>
  <si>
    <t>1.2.4.1.2.000-0019</t>
  </si>
  <si>
    <t>CARRO TIPO PLATAFORMA</t>
  </si>
  <si>
    <t xml:space="preserve">maria larios </t>
  </si>
  <si>
    <t>1.2.4.1.2.000-00162</t>
  </si>
  <si>
    <t>1.2.4.1.2.000-0020</t>
  </si>
  <si>
    <t>ELEVADOR MANUAL TIPO PLATAFORMA</t>
  </si>
  <si>
    <t>1.2.4.1.2.000-0024</t>
  </si>
  <si>
    <t>TABLON MET. P/ANDAMIO 2.40 MTS</t>
  </si>
  <si>
    <t>1.2.4.1.2.000-00242</t>
  </si>
  <si>
    <t>1.2.4.1.2.000-00243</t>
  </si>
  <si>
    <t>1.2.4.1.2.000-00244</t>
  </si>
  <si>
    <t>1.2.4.1.2.000-0025</t>
  </si>
  <si>
    <t>TABLON MET. P/ANDAMIO 2.00 MTS</t>
  </si>
  <si>
    <t>1.2.4.1.2.000-00252</t>
  </si>
  <si>
    <t>1.2.4.1.2.000-0026</t>
  </si>
  <si>
    <t>PRENSA MECANIXCA DE.52 X .76</t>
  </si>
  <si>
    <t>1.2.4.1.2.000-0027</t>
  </si>
  <si>
    <t>PRENSA DE MAPAS DE 1.20 X 2.40</t>
  </si>
  <si>
    <t>1.2.4.1.2.000-0028</t>
  </si>
  <si>
    <t xml:space="preserve">PRENSA DE CAJOS PARA ENCUADERNACION </t>
  </si>
  <si>
    <t>1.2.4.1.2.000-0029</t>
  </si>
  <si>
    <t>PLANCHA DE REENTELADO 2009</t>
  </si>
  <si>
    <t>1.2.4.1.2.000-00292</t>
  </si>
  <si>
    <t>1.2.4.1.2.000-0030</t>
  </si>
  <si>
    <t>PLANCHA DE RENTELADO</t>
  </si>
  <si>
    <t>1.2.4.1.2.000-0031</t>
  </si>
  <si>
    <t>RACK DE SECADO 70X 1</t>
  </si>
  <si>
    <t>1.2.4.1.3.000-0002</t>
  </si>
  <si>
    <t>REGULADOR ELECTRONICO 1000 WATTS</t>
  </si>
  <si>
    <t>ALVARO ZARATE-IMPRESIÓN</t>
  </si>
  <si>
    <t>1.2.4.1.3.000-0004</t>
  </si>
  <si>
    <t xml:space="preserve">REGULADOR </t>
  </si>
  <si>
    <t>1.2.4.1.3.000-00042</t>
  </si>
  <si>
    <t>1.2.4.1.3.000-0005</t>
  </si>
  <si>
    <t xml:space="preserve"> NOBREAK 800 VA</t>
  </si>
  <si>
    <t>1.2.4.1.3.000-0007</t>
  </si>
  <si>
    <t>NOBREAK 800 VA</t>
  </si>
  <si>
    <t>1.2.4.1.3.000-00072</t>
  </si>
  <si>
    <t>1.2.4.1.3.000-00084</t>
  </si>
  <si>
    <t>COMPUTADORA CELERON 600</t>
  </si>
  <si>
    <t>1.2.4.1.3.000-00085</t>
  </si>
  <si>
    <t>1.2.4.1.3.000-0010</t>
  </si>
  <si>
    <t>IMPRESORA HP LASER JET 610C</t>
  </si>
  <si>
    <t>1.2.4.1.3.000-0011</t>
  </si>
  <si>
    <t>SCANNER HP 5300</t>
  </si>
  <si>
    <t>1.2.4.1.3.000-0014</t>
  </si>
  <si>
    <t xml:space="preserve"> NO BREAK CON REG PROTEC TELEF </t>
  </si>
  <si>
    <t>1.2.4.1.3.000-0016</t>
  </si>
  <si>
    <t xml:space="preserve"> REGULADOR</t>
  </si>
  <si>
    <t>1.2.4.1.3.000-0017</t>
  </si>
  <si>
    <t>IMPRESORA HP DESKJET 840</t>
  </si>
  <si>
    <t>1.2.4.1.3.000-0019</t>
  </si>
  <si>
    <t>REGULADOR TDE 1000</t>
  </si>
  <si>
    <t>1.2.4.1.3.000-0020</t>
  </si>
  <si>
    <t>1.2.4.1.3.000-0021</t>
  </si>
  <si>
    <t xml:space="preserve">FUENTE DE PODER </t>
  </si>
  <si>
    <t>1.2.4.1.3.000-0022</t>
  </si>
  <si>
    <t xml:space="preserve">COMPUTADORA CELERON </t>
  </si>
  <si>
    <t>1.2.4.1.3.000-00222</t>
  </si>
  <si>
    <t>1.2.4.1.3.000-0024</t>
  </si>
  <si>
    <t xml:space="preserve"> REGULADOR MX100CON 4 CONTACTOS </t>
  </si>
  <si>
    <t>1.2.4.1.3.000-00242</t>
  </si>
  <si>
    <t xml:space="preserve">REGULADOR MX100CON 4 CONTACTOS </t>
  </si>
  <si>
    <t>1.2.4.1.3.000-00243</t>
  </si>
  <si>
    <t>1.2.4.1.3.000-00244</t>
  </si>
  <si>
    <t>1.2.4.1.3.000-00245</t>
  </si>
  <si>
    <t>1.2.4.1.3.000-00246</t>
  </si>
  <si>
    <t>1.2.4.1.3.000-00247</t>
  </si>
  <si>
    <t>1.2.4.1.3.000-00248</t>
  </si>
  <si>
    <t>1.2.4.1.3.000-00249</t>
  </si>
  <si>
    <t xml:space="preserve">BODEGA MANUEL </t>
  </si>
  <si>
    <t>1.2.4.1.3.000-002410</t>
  </si>
  <si>
    <t>1.2.4.1.3.000-002411</t>
  </si>
  <si>
    <t>1.2.4.1.3.000-002412</t>
  </si>
  <si>
    <t>1.2.4.1.3.000-002413</t>
  </si>
  <si>
    <t>1.2.4.1.3.000-002414</t>
  </si>
  <si>
    <t>1.2.4.1.3.000-0026</t>
  </si>
  <si>
    <t>COMPUTADORA LAP TOP SATELLITE CELERON TOSHIBA</t>
  </si>
  <si>
    <t>1.2.4.1.3.000-0028</t>
  </si>
  <si>
    <t>COMPUTADORA PENTIUM IV 1.7 GHZ</t>
  </si>
  <si>
    <t>1.2.4.1.3.000-0029</t>
  </si>
  <si>
    <t>COPIADORA XERPX MOD 315</t>
  </si>
  <si>
    <t>1.2.4.1.3.000-0032</t>
  </si>
  <si>
    <t>IMPRESORA HP DESKJET 920</t>
  </si>
  <si>
    <t>1.2.4.1.3.000-0035</t>
  </si>
  <si>
    <t>SCANNER MICROTEK MOD VGUPL</t>
  </si>
  <si>
    <t>1.2.4.1.3.000-00372</t>
  </si>
  <si>
    <t>COMPUTADORA ACER VERITON 5600 G IL2800</t>
  </si>
  <si>
    <t>1.2.4.1.3.000-00373</t>
  </si>
  <si>
    <t>1.2.4.1.3.000-00374</t>
  </si>
  <si>
    <t>1.2.4.1.3.000-00375</t>
  </si>
  <si>
    <t>1.2.4.1.3.000-00376</t>
  </si>
  <si>
    <t>1.2.4.1.3.000-00377</t>
  </si>
  <si>
    <t>1.2.4.1.3.000-00378</t>
  </si>
  <si>
    <t>1.2.4.1.3.000-0039</t>
  </si>
  <si>
    <t>REGULADOR MEXMAL</t>
  </si>
  <si>
    <t>1.2.4.1.3.000-0044</t>
  </si>
  <si>
    <t>COMPUTARDORA ACER VERITON 5600</t>
  </si>
  <si>
    <t>1.2.4.1.3.000-00442</t>
  </si>
  <si>
    <t>1.2.4.1.3.000-0051</t>
  </si>
  <si>
    <t>IMPRESORA EPSON SIYLUS</t>
  </si>
  <si>
    <t>1.2.4.1.3.000-0052</t>
  </si>
  <si>
    <t>COMPUTADORA HP MOD PAVILLON</t>
  </si>
  <si>
    <t>1.2.4.1.3.000-00522</t>
  </si>
  <si>
    <t>1.2.4.1.3.000-00523</t>
  </si>
  <si>
    <t>1.2.4.1.3.000-0053</t>
  </si>
  <si>
    <t>COMPUTADORA SONY</t>
  </si>
  <si>
    <t>1.2.4.1.3.000-0054</t>
  </si>
  <si>
    <t>IMPRESORA HP PHOTOSMART</t>
  </si>
  <si>
    <t>1.2.4.1.3.000-0058</t>
  </si>
  <si>
    <t>COMPUTADORA HP PAVILLION</t>
  </si>
  <si>
    <t>1.2.4.1.3.000-00582</t>
  </si>
  <si>
    <t>1.2.4.1.3.000-0059</t>
  </si>
  <si>
    <t>1.2.4.1.3.000-00592</t>
  </si>
  <si>
    <t>1.2.4.1.3.000-0061</t>
  </si>
  <si>
    <t>IMPRESORA HP LASERJET MOD. 1022</t>
  </si>
  <si>
    <t>1.2.4.1.3.000-0062</t>
  </si>
  <si>
    <t>IMPRESORA HP DESKJET MOD. 6940</t>
  </si>
  <si>
    <t>1.2.4.1.3.000-00622</t>
  </si>
  <si>
    <t>1.2.4.1.3.000-0063</t>
  </si>
  <si>
    <t>COMPUTADORA HP PAVILLION SLIMLINE</t>
  </si>
  <si>
    <t>1.2.4.1.3.000-00632</t>
  </si>
  <si>
    <t>1.2.4.1.3.000-0064</t>
  </si>
  <si>
    <t>LAPTOP SONY VAIO</t>
  </si>
  <si>
    <t>1.2.4.1.3.000-0066</t>
  </si>
  <si>
    <t>DISCO DURO 500Gb SEAGATE</t>
  </si>
  <si>
    <t>1.2.4.1.3.000-0067</t>
  </si>
  <si>
    <t>NO BREAK SOLA BASIC 1000VA 4 CONTACTOS</t>
  </si>
  <si>
    <t>1.2.4.1.3.000-00672</t>
  </si>
  <si>
    <t>1.2.4.1.3.000-0068</t>
  </si>
  <si>
    <t>DICO DURO EXTERNO 250 GB SATA</t>
  </si>
  <si>
    <t>1.2.4.1.3.000-0069</t>
  </si>
  <si>
    <t>COMPUTADORA HP PAVILION SLIMLINE S5210LA</t>
  </si>
  <si>
    <t>1.2.4.1.3.000-0071</t>
  </si>
  <si>
    <t>COMPUTADORA HP MINILAPTOP 210-1129</t>
  </si>
  <si>
    <t>1.2.4.1.3.000-0072</t>
  </si>
  <si>
    <t>COMPUTADORA PIXXO ALL IN ONE NEGRA 250GB</t>
  </si>
  <si>
    <t>CUBICULO #4</t>
  </si>
  <si>
    <t>Alexandra Miguel Guevara Castillo</t>
  </si>
  <si>
    <t>1.2.4.1.3.000-0073</t>
  </si>
  <si>
    <t>COMPUTADORA HP ALL IN ONE DCE350</t>
  </si>
  <si>
    <t>1.2.4.1.3.000-00732</t>
  </si>
  <si>
    <t>1.2.4.1.3.000-00733</t>
  </si>
  <si>
    <t>1.2.4.1.3.000-00734</t>
  </si>
  <si>
    <t>1.2.4.1.3.000-00735</t>
  </si>
  <si>
    <t>1.2.4.1.3.000-0074</t>
  </si>
  <si>
    <t>SCANNER HP SCANJET 5590</t>
  </si>
  <si>
    <t>1.2.4.1.3.000-0075</t>
  </si>
  <si>
    <t>DISCO DURO I DE 80 GB</t>
  </si>
  <si>
    <t>1.2.4.1.3.000-0076</t>
  </si>
  <si>
    <t>NO BREAK SOLA BASIC MICRO SR 800</t>
  </si>
  <si>
    <t>1.2.4.1.3.000-00762</t>
  </si>
  <si>
    <t>1.2.4.1.3.000-00763</t>
  </si>
  <si>
    <t>1.2.4.1.3.000-00764</t>
  </si>
  <si>
    <t>1.2.4.1.3.000-0077</t>
  </si>
  <si>
    <t>DISCO DURO</t>
  </si>
  <si>
    <t>1.2.4.1.3.000-0078</t>
  </si>
  <si>
    <t xml:space="preserve">PC HP PRO DESK 600 G1 SFF COREI3 4330 </t>
  </si>
  <si>
    <t>1.2.4.1.3.000-0079</t>
  </si>
  <si>
    <t>1.2.4.1.3.000-0080</t>
  </si>
  <si>
    <t>1.2.4.1.3.000-0081</t>
  </si>
  <si>
    <t>1.2.4.1.3.000-0082</t>
  </si>
  <si>
    <t>1.2.4.1.3.000-0083</t>
  </si>
  <si>
    <t>1.2.4.1.3.000-0084</t>
  </si>
  <si>
    <t>1.2.4.1.3.000-0085</t>
  </si>
  <si>
    <t>1.2.4.1.3.000-0086</t>
  </si>
  <si>
    <t>1.2.4.1.3.000-0087</t>
  </si>
  <si>
    <t>MONITOR HP LED VALUE LV1911 18.5"</t>
  </si>
  <si>
    <t>1.2.4.1.3.000-0088</t>
  </si>
  <si>
    <t>1.2.4.1.3.000-0089</t>
  </si>
  <si>
    <t>1.2.4.1.3.000-0090</t>
  </si>
  <si>
    <t>1.2.4.1.3.000-0091</t>
  </si>
  <si>
    <t xml:space="preserve">T.CERAMICA </t>
  </si>
  <si>
    <t>1.2.4.1.3.000-0092</t>
  </si>
  <si>
    <t>1.2.4.1.3.000-0093</t>
  </si>
  <si>
    <t>1.2.4.1.3.000-0094</t>
  </si>
  <si>
    <t>1.2.4.1.3.000-0095</t>
  </si>
  <si>
    <t>1.2.4.1.3.000-0096</t>
  </si>
  <si>
    <t>SCANNER BROTHER AV ADS2000</t>
  </si>
  <si>
    <t>1.2.4.1.3.000-0097</t>
  </si>
  <si>
    <t>IMPRESORA LASERJET HP 1102W 19PPM NEGRO WIFI</t>
  </si>
  <si>
    <t>1.2.4.1.3.000-0098</t>
  </si>
  <si>
    <t>1.2.4.1.3.000-0099</t>
  </si>
  <si>
    <t>1.2.4.1.3.000-0100</t>
  </si>
  <si>
    <t>1.2.4.1.3.000-0101</t>
  </si>
  <si>
    <t>MULTIFUNCIONAL LASERJET HP PROM225DW 26PPM NEGRO</t>
  </si>
  <si>
    <t>1.2.4.1.3.000-0102</t>
  </si>
  <si>
    <t>MULTIFUNCIONAL LASERJET HP PRO M521DN,44PPM NEGRO</t>
  </si>
  <si>
    <t>1.2.4.1.3.000-0103</t>
  </si>
  <si>
    <t xml:space="preserve">COMPUTADORA  DE ESC HP 700SFFMICRO A10PRO </t>
  </si>
  <si>
    <t>1.2.4.1.3.000-0104</t>
  </si>
  <si>
    <t>1.2.4.1.3.000-0105</t>
  </si>
  <si>
    <t>1.2.4.1.3.000-0106</t>
  </si>
  <si>
    <t>1.2.4.1.3.000-0107</t>
  </si>
  <si>
    <t>1.2.4.1.3.000-0108</t>
  </si>
  <si>
    <t>MONITOR 24 LED 1920X1080 VESA</t>
  </si>
  <si>
    <t>1.2.4.1.3.000-0109</t>
  </si>
  <si>
    <t>1.2.4.1.3.000-0110</t>
  </si>
  <si>
    <t>1.2.4.1.3.000-0111</t>
  </si>
  <si>
    <t>1.2.4.1.3.000-0112</t>
  </si>
  <si>
    <t>1.2.4.1.3.000-0113</t>
  </si>
  <si>
    <t>CAMARA LOGITECH C920</t>
  </si>
  <si>
    <t>1.2.4.1.3.000-0114</t>
  </si>
  <si>
    <t>1.2.4.1.3.000-0115</t>
  </si>
  <si>
    <t>1.2.4.1.3.000-0116</t>
  </si>
  <si>
    <t>1.2.4.1.3.000-0117</t>
  </si>
  <si>
    <t>1.2.4.1.3.000-0118</t>
  </si>
  <si>
    <t>HP PRODESK 405G2 MT AMD E1-6050 500GB</t>
  </si>
  <si>
    <t>1.2.4.1.3.000-0119</t>
  </si>
  <si>
    <t>profesor Investigador cubiculo #6</t>
  </si>
  <si>
    <t>1.2.4.1.3.000-0120</t>
  </si>
  <si>
    <t>1.2.4.1.3.000-0121</t>
  </si>
  <si>
    <t>MONITOR LED HP 18.5 VALUE V193B 1366X766VGA</t>
  </si>
  <si>
    <t>1.2.4.1.3.000-0122</t>
  </si>
  <si>
    <t>1.2.4.1.3.000-0123</t>
  </si>
  <si>
    <t>1.2.4.1.3.000-0124</t>
  </si>
  <si>
    <t xml:space="preserve">ESCANNER DUPLEX 24PPM 600X600 </t>
  </si>
  <si>
    <t>1.2.4.1.3.000-0125</t>
  </si>
  <si>
    <t>MULTIFUNCIONAL OFFICEJET PRO HP8620</t>
  </si>
  <si>
    <t>1.2.4.1.3.000-0126</t>
  </si>
  <si>
    <t>COMPUTADORA DELL CPU96R9QD2 MONITOR CN07XJH5728</t>
  </si>
  <si>
    <t>1.2.4.1.3.000-0127</t>
  </si>
  <si>
    <t>COMPUTADORA DELL CPU971CQD2 MONITOR CN07XJH572</t>
  </si>
  <si>
    <t>1.2.4.1.3.000-0128</t>
  </si>
  <si>
    <t>COMPUTADORA DELL CPU96YDQD2 MONITORCN07XJH572</t>
  </si>
  <si>
    <t>1.2.4.1.3.000-0129</t>
  </si>
  <si>
    <t>COMPUTADORA DELL CPU9718QD2 MONITORCN07XJH5728</t>
  </si>
  <si>
    <t>1.2.4.1.3.000-0130</t>
  </si>
  <si>
    <t>LAPTOP THINKPAD E460 14" SERIE SPF0NQ81K</t>
  </si>
  <si>
    <t>1.2.4.1.9.000-0001</t>
  </si>
  <si>
    <t>FAROL REDONDO</t>
  </si>
  <si>
    <t>1.2.4.1.9.000-00012</t>
  </si>
  <si>
    <t>1.2.4.1.9.000-00013</t>
  </si>
  <si>
    <t>1.2.4.1.9.000-00014</t>
  </si>
  <si>
    <t>1.2.4.1.9.000-00015</t>
  </si>
  <si>
    <t>1.2.4.1.9.000-00016</t>
  </si>
  <si>
    <t>1.2.4.1.9.000-00017</t>
  </si>
  <si>
    <t>1.2.4.1.9.000-00018</t>
  </si>
  <si>
    <t>1.2.4.1.9.000-00019</t>
  </si>
  <si>
    <t>1.2.4.1.9.000-000110</t>
  </si>
  <si>
    <t>1.2.4.1.9.000-000111</t>
  </si>
  <si>
    <t>1.2.4.1.9.000-000112</t>
  </si>
  <si>
    <t>1.2.4.1.9.000-000113</t>
  </si>
  <si>
    <t>1.2.4.1.9.000-000114</t>
  </si>
  <si>
    <t>1.2.4.1.9.000-0002</t>
  </si>
  <si>
    <t xml:space="preserve">PERSIANA ENROLLABLE </t>
  </si>
  <si>
    <t>1.2.4.1.9.000-00022</t>
  </si>
  <si>
    <t>1.2.4.1.9.000-00023</t>
  </si>
  <si>
    <t>1.2.4.1.9.000-00024</t>
  </si>
  <si>
    <t>1.2.4.1.9.000-00025</t>
  </si>
  <si>
    <t>1.2.4.1.9.000-0003</t>
  </si>
  <si>
    <t xml:space="preserve">LETRA E C R O </t>
  </si>
  <si>
    <t>1.2.4.1.9.000-0006</t>
  </si>
  <si>
    <t>EXTRACTOR SOLAR PALAM MOD HXM</t>
  </si>
  <si>
    <t>1.2.4.1.9.000-0007</t>
  </si>
  <si>
    <t>PERSIANA DE GRAVEDAD PER 350</t>
  </si>
  <si>
    <t>1.2.4.1.9.000-00072</t>
  </si>
  <si>
    <t>1.2.4.1.9.000-0008</t>
  </si>
  <si>
    <t xml:space="preserve">MAQUINA DE ESCRIBIR BROTHER SERIE </t>
  </si>
  <si>
    <t>1.2.4.1.9.000-0009</t>
  </si>
  <si>
    <t>CALCULADORA MARCA CASIO DR 220</t>
  </si>
  <si>
    <t>1.2.4.1.9.000-0010</t>
  </si>
  <si>
    <t>PERSIANA VERTICAL DE PVC</t>
  </si>
  <si>
    <t>1.2.4.1.9.000-00102</t>
  </si>
  <si>
    <t>1.2.4.1.9.000-00103</t>
  </si>
  <si>
    <t>aulas</t>
  </si>
  <si>
    <t>1.2.4.1.9.000-00104</t>
  </si>
  <si>
    <t>1.2.4.1.9.000-0012</t>
  </si>
  <si>
    <t>PERSIANA ENROLLABLE CON B</t>
  </si>
  <si>
    <t>1.2.4.1.9.000-00122</t>
  </si>
  <si>
    <t>1.2.4.1.9.000-00123</t>
  </si>
  <si>
    <t>1.2.4.1.9.000-00124</t>
  </si>
  <si>
    <t>1.2.4.1.9.000-00125</t>
  </si>
  <si>
    <t>1.2.4.1.9.000-0013</t>
  </si>
  <si>
    <t>VENTILADOR LASKO DE "24</t>
  </si>
  <si>
    <t>1.2.4.1.9.000-00132</t>
  </si>
  <si>
    <t>1.2.4.1.9.000-0014</t>
  </si>
  <si>
    <t>VENTILADOR LYTEK DE "16</t>
  </si>
  <si>
    <t>1.2.4.1.9.000-00142</t>
  </si>
  <si>
    <t>1.2.4.1.9.000-00143</t>
  </si>
  <si>
    <t>1.2.4.1.9.000-00144</t>
  </si>
  <si>
    <t>1.2.4.1.9.000-00145</t>
  </si>
  <si>
    <t>1.2.4.1.9.000-00146</t>
  </si>
  <si>
    <t>1.2.4.1.9.000-00147</t>
  </si>
  <si>
    <t>1.2.4.1.9.000-00148</t>
  </si>
  <si>
    <t>1.2.4.1.9.000-00149</t>
  </si>
  <si>
    <t>1.2.4.1.9.000-001410</t>
  </si>
  <si>
    <t>1.2.4.1.9.000-001411</t>
  </si>
  <si>
    <t>1.2.4.1.9.000-0015</t>
  </si>
  <si>
    <t xml:space="preserve">PERSIANA VERTICAL DE P.V.C. </t>
  </si>
  <si>
    <t>1.2.4.1.9.000-00152</t>
  </si>
  <si>
    <t>1.2.4.1.9.000-00153</t>
  </si>
  <si>
    <t>1.2.4.1.9.000-0016</t>
  </si>
  <si>
    <t>PERSIANA ENROLLABLE</t>
  </si>
  <si>
    <t>1.2.4.1.9.000-0017</t>
  </si>
  <si>
    <t>ANDAMIO</t>
  </si>
  <si>
    <t>1.2.4.1.9.000-00172</t>
  </si>
  <si>
    <t>1.2.4.1.9.000-00173</t>
  </si>
  <si>
    <t>1.2.4.1.9.000-00174</t>
  </si>
  <si>
    <t>1.2.4.1.9.000-0018</t>
  </si>
  <si>
    <t>LLANTA P/ANDAMIO</t>
  </si>
  <si>
    <t>1.2.4.1.9.000-00182</t>
  </si>
  <si>
    <t>1.2.4.1.9.000-00183</t>
  </si>
  <si>
    <t>1.2.4.1.9.000-00184</t>
  </si>
  <si>
    <t>1.2.4.1.9.000-00185</t>
  </si>
  <si>
    <t>1.2.4.1.9.000-00186</t>
  </si>
  <si>
    <t>1.2.4.1.9.000-00187</t>
  </si>
  <si>
    <t>1.2.4.1.9.000-00188</t>
  </si>
  <si>
    <t>1.2.4.1.9.000-0019</t>
  </si>
  <si>
    <t>PERSIANA DE PV LISAS</t>
  </si>
  <si>
    <t>1.2.4.1.9.000-00192</t>
  </si>
  <si>
    <t>1.2.4.1.9.000-0020</t>
  </si>
  <si>
    <t>PERSIANA ENROLLABLE DE PVC</t>
  </si>
  <si>
    <t>1.2.4.1.9.000-00202</t>
  </si>
  <si>
    <t>1.2.4.1.9.000-0021</t>
  </si>
  <si>
    <t>PERSIANA VERTICAL</t>
  </si>
  <si>
    <t>1.2.4.1.9.000-00212</t>
  </si>
  <si>
    <t>1.2.4.1.9.000-00213</t>
  </si>
  <si>
    <t xml:space="preserve">PERSIANA VERTICAL </t>
  </si>
  <si>
    <t>1.2.4.1.9.000-00214</t>
  </si>
  <si>
    <t>1.2.4.1.9.000-00215</t>
  </si>
  <si>
    <t>1.2.4.1.9.000-00216</t>
  </si>
  <si>
    <t xml:space="preserve"> PERSIANA VERTICAL </t>
  </si>
  <si>
    <t>1.2.4.1.9.000-00217</t>
  </si>
  <si>
    <t>1.2.4.1.9.000-00218</t>
  </si>
  <si>
    <t>1.2.4.1.9.000-00219</t>
  </si>
  <si>
    <t xml:space="preserve"> PERSIANA VERTICALE </t>
  </si>
  <si>
    <t>1.2.4.1.9.000-002110</t>
  </si>
  <si>
    <t>1.2.4.1.9.000-002111</t>
  </si>
  <si>
    <t>1.2.4.1.9.000-002112</t>
  </si>
  <si>
    <t>1.2.4.1.9.000-002113</t>
  </si>
  <si>
    <t>1.2.4.1.9.000-002114</t>
  </si>
  <si>
    <t>1.2.4.1.9.000-002115</t>
  </si>
  <si>
    <t>1.2.4.1.9.000-002116</t>
  </si>
  <si>
    <t>1.2.4.1.9.000-0022</t>
  </si>
  <si>
    <t>ESCALERA DE TIJERA  708.-6</t>
  </si>
  <si>
    <t>1.2.4.1.9.000-00222</t>
  </si>
  <si>
    <t>1.2.4.1.9.000-0023</t>
  </si>
  <si>
    <t xml:space="preserve">SCALERA DE TIJERA </t>
  </si>
  <si>
    <t>1.2.4.1.9.000-0024</t>
  </si>
  <si>
    <t>1.2.4.1.9.000-00242</t>
  </si>
  <si>
    <t>1.2.4.1.9.000-00243</t>
  </si>
  <si>
    <t>1.2.4.1.9.000-00244</t>
  </si>
  <si>
    <t>1.2.4.1.9.000-00245</t>
  </si>
  <si>
    <t>1.2.4.1.9.000-00246</t>
  </si>
  <si>
    <t>1.2.4.1.9.000-00247</t>
  </si>
  <si>
    <t>1.2.4.1.9.000-00248</t>
  </si>
  <si>
    <t>1.2.4.1.9.000-00249</t>
  </si>
  <si>
    <t>1.2.4.1.9.000-002410</t>
  </si>
  <si>
    <t>1.2.4.1.9.000-0025</t>
  </si>
  <si>
    <t>1.2.4.1.9.000-00252</t>
  </si>
  <si>
    <t>1.2.4.1.9.000-00253</t>
  </si>
  <si>
    <t>1.2.4.1.9.000-00254</t>
  </si>
  <si>
    <t>1.2.4.1.9.000-00255</t>
  </si>
  <si>
    <t>1.2.4.1.9.000-0026</t>
  </si>
  <si>
    <t>VENTILADOR INDUSTRIAL SIN QUEMADOR</t>
  </si>
  <si>
    <t>1.2.4.1.9.000-0027</t>
  </si>
  <si>
    <t>PERSIANA HORIZONTAL</t>
  </si>
  <si>
    <t>1.2.4.1.9.000-00272</t>
  </si>
  <si>
    <t>1.2.4.1.9.000-00273</t>
  </si>
  <si>
    <t>1.2.4.1.9.000-00274</t>
  </si>
  <si>
    <t>1.2.4.1.9.000-00275</t>
  </si>
  <si>
    <t>1.2.4.1.9.000-00276</t>
  </si>
  <si>
    <t>1.2.4.1.9.000-0028</t>
  </si>
  <si>
    <t>PERSIANAS VERTICALES</t>
  </si>
  <si>
    <t>1.2.4.1.9.000-00282</t>
  </si>
  <si>
    <t>1.2.4.1.9.000-0029</t>
  </si>
  <si>
    <t>VENTILADORES MAJESTIC TORRE</t>
  </si>
  <si>
    <t>1.2.4.1.9.000-00292</t>
  </si>
  <si>
    <t>1.2.4.1.9.000-00293</t>
  </si>
  <si>
    <t>1.2.4.1.9.000-00294</t>
  </si>
  <si>
    <t>1.2.4.1.9.000-00312</t>
  </si>
  <si>
    <t xml:space="preserve"> VENTILADOR MYTEC 3338 20"</t>
  </si>
  <si>
    <t>1.2.4.1.9.000-00313</t>
  </si>
  <si>
    <t>VENTILADOR MYTEC 3338 20"</t>
  </si>
  <si>
    <t>1.2.4.1.9.000-0033</t>
  </si>
  <si>
    <t xml:space="preserve"> ENFRIADOR DE AGUA/PORTAGARRAFON GE MOD GX</t>
  </si>
  <si>
    <t>1.2.4.1.9.000-00332</t>
  </si>
  <si>
    <t>ENFRIADOR DE AGUA/PORTAGARRAFON GE MOD GX</t>
  </si>
  <si>
    <t>1.2.4.1.9.000-0035</t>
  </si>
  <si>
    <t>MINIFRIGOBAR BLANCO GE 2 PIES</t>
  </si>
  <si>
    <t>1.2.4.1.9.000-00352</t>
  </si>
  <si>
    <t xml:space="preserve"> MINIFRIGOBAR BLANCO GE 2 PIES</t>
  </si>
  <si>
    <t>1.2.4.1.9.000-0036</t>
  </si>
  <si>
    <t>(1) VENTILADOR PEDESTAL VENCOOL</t>
  </si>
  <si>
    <t>1.2.4.1.9.000-0037</t>
  </si>
  <si>
    <t>(1) TRIPIE PARA PINTARRON  RECTRACTIL QUARTET</t>
  </si>
  <si>
    <t>1.2.4.1.9.000-0038</t>
  </si>
  <si>
    <t>(1) CARRITO DE LIMPIEZA VILEDA EXPRIMETRAPEADOR</t>
  </si>
  <si>
    <t>1.2.4.1.9.000-00382</t>
  </si>
  <si>
    <t>1.2.4.1.9.000-0039</t>
  </si>
  <si>
    <t>(1) JUEGO DE HERRAMIENTA COMBINADO (70 PZAS)</t>
  </si>
  <si>
    <t>1.2.4.1.9.000-0040</t>
  </si>
  <si>
    <t xml:space="preserve"> RELOJ </t>
  </si>
  <si>
    <t>1.2.4.1.9.000-00402</t>
  </si>
  <si>
    <t>1.2.4.1.9.000-0041</t>
  </si>
  <si>
    <t>01 RELOJ DE PARED</t>
  </si>
  <si>
    <t>1.2.4.1.9.000-0042</t>
  </si>
  <si>
    <t>RELOJES CITIZEN</t>
  </si>
  <si>
    <t>1.2.4.1.9.000-0043</t>
  </si>
  <si>
    <t xml:space="preserve"> RELOJ CITIZEN MOD 378</t>
  </si>
  <si>
    <t>1.2.4.1.9.000-00432</t>
  </si>
  <si>
    <t>1.2.4.1.9.000-00433</t>
  </si>
  <si>
    <t>1.2.4.1.9.000-00434</t>
  </si>
  <si>
    <t>1.2.4.1.9.000-00435</t>
  </si>
  <si>
    <t>1.2.4.1.9.000-0044</t>
  </si>
  <si>
    <t>01 CANDILES MOD LONDRES 8 LUCES</t>
  </si>
  <si>
    <t>1.2.4.1.9.000-00442</t>
  </si>
  <si>
    <t>1.2.4.1.9.000-0045</t>
  </si>
  <si>
    <t>01 CANDIL MOD LONDRES DE 6 LUCES</t>
  </si>
  <si>
    <t>1.2.4.1.9.000-0046</t>
  </si>
  <si>
    <t>01 TANQUE ESTACIONARIO DE 300 LTS</t>
  </si>
  <si>
    <t>1.2.4.1.9.000-0048</t>
  </si>
  <si>
    <t>01 EXTRACTOR OD TD/300</t>
  </si>
  <si>
    <t>1.2.4.1.9.000-0049</t>
  </si>
  <si>
    <t>01 AMPLIFICADOR SA 1100 CD</t>
  </si>
  <si>
    <t>1.2.4.1.9.000-0050</t>
  </si>
  <si>
    <t>01 MICROFONO MIC DM400</t>
  </si>
  <si>
    <t>1.2.4.1.9.000-0051</t>
  </si>
  <si>
    <t>01 MICROFONO DM 526</t>
  </si>
  <si>
    <t>1.2.4.1.9.000-0052</t>
  </si>
  <si>
    <t>01 MICROFONO DM</t>
  </si>
  <si>
    <t>1.2.4.1.9.000-0053</t>
  </si>
  <si>
    <t xml:space="preserve"> BAFLES 15 HOT SHOT</t>
  </si>
  <si>
    <t>1.2.4.1.9.000-00532</t>
  </si>
  <si>
    <t>1.2.4.1.9.000-0054</t>
  </si>
  <si>
    <t>01 REFRIGERADOR BLUE-POINT</t>
  </si>
  <si>
    <t>1.2.4.1.9.000-0055</t>
  </si>
  <si>
    <t xml:space="preserve"> RELOJES PARED CITIZEN</t>
  </si>
  <si>
    <t>1.2.4.1.9.000-0056</t>
  </si>
  <si>
    <t xml:space="preserve">VENTILADOR DE PIE </t>
  </si>
  <si>
    <t>1.2.4.1.9.000-0057</t>
  </si>
  <si>
    <t>VENTILADOR SANYO PEDESTAL</t>
  </si>
  <si>
    <t>1.2.4.1.9.000-00572</t>
  </si>
  <si>
    <t>1.2.4.1.9.000-0058</t>
  </si>
  <si>
    <t>VENTILADORES LASKO</t>
  </si>
  <si>
    <t>1.2.4.1.9.000-0059</t>
  </si>
  <si>
    <t>ACRILETA DIRECCION GENERAL</t>
  </si>
  <si>
    <t>1.2.4.1.9.000-0060</t>
  </si>
  <si>
    <t>BASTIDORES (7)</t>
  </si>
  <si>
    <t>1.2.4.2.1.000-0001</t>
  </si>
  <si>
    <t>TELEVISION TV3 SHARP 26</t>
  </si>
  <si>
    <t>1.2.4.2.1.000-0002</t>
  </si>
  <si>
    <t>VIDEO CASETERA VCR3 SHARP VC-A412</t>
  </si>
  <si>
    <t>1.2.4.2.1.000-0003</t>
  </si>
  <si>
    <t>REPRODUCTOR DE DVD SONNY</t>
  </si>
  <si>
    <t>1.2.4.2.1.000-0004</t>
  </si>
  <si>
    <t>TELEVISOR WEGA KV 21 FM100</t>
  </si>
  <si>
    <t>1.2.4.2.1.000-0006</t>
  </si>
  <si>
    <t>VIDEO CAMARA C/ADAPTADOR 50%</t>
  </si>
  <si>
    <t>1.2.4.2.1.000-0007</t>
  </si>
  <si>
    <t>1.2.4.2.1.000-0017</t>
  </si>
  <si>
    <t>VIDEOPROYECTOR EPSON POWERLITE</t>
  </si>
  <si>
    <t>1.2.4.2.1.000-0018</t>
  </si>
  <si>
    <t>VIDEOPROYECTOR SONY EX242 XGA3200 LUMEN</t>
  </si>
  <si>
    <t>1.2.4.2.1.000-0019</t>
  </si>
  <si>
    <t>1.2.4.2.1.000-0020</t>
  </si>
  <si>
    <t>1.2.4.2.1.000-0021</t>
  </si>
  <si>
    <t>1.2.4.2.1.000-0022</t>
  </si>
  <si>
    <t>1.2.4.2.3.000-001</t>
  </si>
  <si>
    <t>PANTALLA TRIPE DRAP 1.78 X 1.78</t>
  </si>
  <si>
    <t>1.2.4.2.3.000-0012</t>
  </si>
  <si>
    <t>1.2.4.2.3.000-002</t>
  </si>
  <si>
    <t>LENTE NIKKON 28/2.8 D</t>
  </si>
  <si>
    <t>1.2.4.2.3.000-003</t>
  </si>
  <si>
    <t>TRIPIE CON CABEZAL MANFROTTO</t>
  </si>
  <si>
    <t>1.2.4.2.3.000-004</t>
  </si>
  <si>
    <t>CAMARA NIKON COOLPIX L-100 MP</t>
  </si>
  <si>
    <t>1.2.4.2.3.000-006</t>
  </si>
  <si>
    <t>TRIPIE C/CABEZA FLUIDA DE 35CC UPT-360</t>
  </si>
  <si>
    <t>1.2.4.2.3.000-007</t>
  </si>
  <si>
    <t>CAMARA NIKON FM C/35-70</t>
  </si>
  <si>
    <t>1.2.4.2.3.000-008</t>
  </si>
  <si>
    <t>CAMARA DIGITAL SONNY MOD MVE_F</t>
  </si>
  <si>
    <t>1.2.4.2.3.000-009</t>
  </si>
  <si>
    <t>CAMARA NOKON FM 3 A NEGRA</t>
  </si>
  <si>
    <t>1.2.4.2.3.000-010</t>
  </si>
  <si>
    <t>LENTE NIKON F/1.8</t>
  </si>
  <si>
    <t>1.2.4.2.3.000-011</t>
  </si>
  <si>
    <t>EXPOSIMETRO SEKPINC MOD 308B</t>
  </si>
  <si>
    <t>1.2.4.2.3.000-012</t>
  </si>
  <si>
    <t>LENTE NIKON 60 MM F/2-8</t>
  </si>
  <si>
    <t>DENUNCIA</t>
  </si>
  <si>
    <t xml:space="preserve">DENUNCIA </t>
  </si>
  <si>
    <t>1.2.4.2.3.000-013</t>
  </si>
  <si>
    <t>PORTFONDOS MARCA CLAIREX</t>
  </si>
  <si>
    <t>1.2.4.2.3.000-014</t>
  </si>
  <si>
    <t>PANTALLA DE ENFOQUE TIPO F-3</t>
  </si>
  <si>
    <t>1.2.4.2.3.000-015</t>
  </si>
  <si>
    <t xml:space="preserve">LENTE </t>
  </si>
  <si>
    <t>1.2.4.2.3.000-016</t>
  </si>
  <si>
    <t>CAMARA DIGITAL SERIE KCKCK34709905</t>
  </si>
  <si>
    <t>1.2.4.2.3.000-017</t>
  </si>
  <si>
    <t>CAMARA DIGITAL SONY M2471877</t>
  </si>
  <si>
    <t>1.2.4.2.3.000-018</t>
  </si>
  <si>
    <t>CAMARA DIGITAL SERIE KCKCK40206696</t>
  </si>
  <si>
    <t>1.2.4.2.3.000-019</t>
  </si>
  <si>
    <t>CAMARA NIKON D70</t>
  </si>
  <si>
    <t>1.2.4.2.3.000-020</t>
  </si>
  <si>
    <t>CAMARA DIGITAL SONY DSC S600</t>
  </si>
  <si>
    <t>1.2.4.2.3.000-021</t>
  </si>
  <si>
    <t>CAMARA NIKON FM-10 C/35</t>
  </si>
  <si>
    <t>1.2.4.2.3.000-022</t>
  </si>
  <si>
    <t>EQUIPO ILUMINACION KIT UNILITE BW-3385US</t>
  </si>
  <si>
    <t>1.2.4.2.3.000-023</t>
  </si>
  <si>
    <t>CAMARA DIGITAL SONY DSC-W55 PLATA</t>
  </si>
  <si>
    <t>1.2.4.2.3.000-024</t>
  </si>
  <si>
    <t>CAMARA DIGITAL CANON A560</t>
  </si>
  <si>
    <t>1.2.4.2.3.000-0025</t>
  </si>
  <si>
    <t>CAMARA DIGITAL SONY DSCS700/C</t>
  </si>
  <si>
    <t>1.2.4.2.3.000-00252</t>
  </si>
  <si>
    <t>1.2.4.2.3.000-026</t>
  </si>
  <si>
    <t>VIDEOCAMARA DIGITAL DCR-SR42</t>
  </si>
  <si>
    <t>1.2.4.2.3.000-027</t>
  </si>
  <si>
    <t>CAMARA DIGITAL INFINITY 1-3C LUMENERA TRIOCULAR</t>
  </si>
  <si>
    <t>1.2.4.2.3.000-028</t>
  </si>
  <si>
    <t>AMPLIADORA FOTOGRAFICA</t>
  </si>
  <si>
    <t>1.2.4.2.3.000-029</t>
  </si>
  <si>
    <t>CAMARA DIGITAL NIKON MOD7100 LENTE AF-S</t>
  </si>
  <si>
    <t>1.2.4.2.3.000-0030</t>
  </si>
  <si>
    <t>LENTE AF-S 60/2.8G</t>
  </si>
  <si>
    <t>1.2.4.2.3.000-0031</t>
  </si>
  <si>
    <t>KIT DE ILUMINACION GEMINI 400R/400RX UM/U</t>
  </si>
  <si>
    <t>1.2.4.3.1.000-0001</t>
  </si>
  <si>
    <t xml:space="preserve">LAMPARA CON LUPA </t>
  </si>
  <si>
    <t>1.2.4.3.1.000-00012</t>
  </si>
  <si>
    <t>1.2.4.3.1.000-00013</t>
  </si>
  <si>
    <t>1.2.4.3.1.000-00014</t>
  </si>
  <si>
    <t>1.2.4.3.1.000-00015</t>
  </si>
  <si>
    <t>1.2.4.3.1.000-00016</t>
  </si>
  <si>
    <t>1.2.4.3.1.000-0003</t>
  </si>
  <si>
    <t>PLANCHA MOOLINEX DY2 C-1711B2</t>
  </si>
  <si>
    <t>1.2.4.3.1.000-0004</t>
  </si>
  <si>
    <t xml:space="preserve">BALANZA GIRATORIA DE TRIPLE BRAZO </t>
  </si>
  <si>
    <t>1.2.4.3.1.000-0006</t>
  </si>
  <si>
    <t>AEROGRAFO PAASHE</t>
  </si>
  <si>
    <t>1.2.4.3.1.000-0008</t>
  </si>
  <si>
    <t>ENFRIADOR DE AGUA</t>
  </si>
  <si>
    <t>1.2.4.3.1.000-0009</t>
  </si>
  <si>
    <t>HIDRAPULPER</t>
  </si>
  <si>
    <t>1.2.4.3.1.000-0010</t>
  </si>
  <si>
    <t>MESA DE VACIO</t>
  </si>
  <si>
    <t>1.2.4.3.1.000-0011</t>
  </si>
  <si>
    <t>BIOSONIC US 100</t>
  </si>
  <si>
    <t>1.2.4.3.1.000-0012</t>
  </si>
  <si>
    <t>BALANZA GRANTARIA</t>
  </si>
  <si>
    <t>1.2.4.3.1.000-0013</t>
  </si>
  <si>
    <t>REFRIGERARDOR LG 3139</t>
  </si>
  <si>
    <t>1.2.4.3.1.000-0014</t>
  </si>
  <si>
    <t>PROCESADOR DE ALIMENTOS</t>
  </si>
  <si>
    <t>1.2.4.3.1.000-0016</t>
  </si>
  <si>
    <t>DESHUMIFICADOR</t>
  </si>
  <si>
    <t>1.2.4.3.1.000-0017</t>
  </si>
  <si>
    <t>REFIGERADOR MABE RM65 11"</t>
  </si>
  <si>
    <t>1.2.4.3.1.000-0018</t>
  </si>
  <si>
    <t>ESTUFA MABE EM202L 4 QUEMADORES</t>
  </si>
  <si>
    <t xml:space="preserve">Nestor robles </t>
  </si>
  <si>
    <t>1.2.4.3.1.000-0019</t>
  </si>
  <si>
    <t>HUMIFICADOR ULTRASONICO DUAL</t>
  </si>
  <si>
    <t>1.2.4.3.1.000-0020</t>
  </si>
  <si>
    <t>BALANZA GRANITARIA 3 BARRAS</t>
  </si>
  <si>
    <t>1.2.4.3.1.000-0021</t>
  </si>
  <si>
    <t>BOMBA DE MANO P/TRANF DE ACIDOS 25L</t>
  </si>
  <si>
    <t>1.2.4.3.1.000-0022</t>
  </si>
  <si>
    <t>MECHERO FISCHER ALTA TEMP DAIGGER</t>
  </si>
  <si>
    <t>1.2.4.3.1.000-0023</t>
  </si>
  <si>
    <t>COLUMNA MOVIL P/EQ. RAYOS XSY31-100P</t>
  </si>
  <si>
    <t>RADIOLOGÍA</t>
  </si>
  <si>
    <t>1.2.4.3.1.000-0024</t>
  </si>
  <si>
    <t>AEROGRAFO PASHE VL DOBLE ACCION</t>
  </si>
  <si>
    <t>1.2.4.3.1.000-0025</t>
  </si>
  <si>
    <t>TANQUE DE ACERO INOXIDABLE 19 LTS</t>
  </si>
  <si>
    <t>1.2.4.3.1.000-0026</t>
  </si>
  <si>
    <t>LAMPARAS CON LUPA 5X AHORRADORA</t>
  </si>
  <si>
    <t>1.2.4.3.1.000-00262</t>
  </si>
  <si>
    <t>1.2.4.3.1.000-0027</t>
  </si>
  <si>
    <t>MAQUINA DE GRAVADO</t>
  </si>
  <si>
    <t>1.2.4.3.1.000-0029</t>
  </si>
  <si>
    <t>THERMO HIGROMETRO PORTATL P/HUMEDAD</t>
  </si>
  <si>
    <t>1.2.4.3.1.000-0030</t>
  </si>
  <si>
    <t>1.2.4.3.1.000-0031</t>
  </si>
  <si>
    <t>ROTOEVAPORADOR C/BAÑO DE ACEITE HERD</t>
  </si>
  <si>
    <t>1.2.4.3.1.000-0032</t>
  </si>
  <si>
    <t>PIROMETRO DIGITAL TIPO PM 20700</t>
  </si>
  <si>
    <t>1.2.4.3.1.000-0033</t>
  </si>
  <si>
    <t xml:space="preserve">MICROSCOPIO </t>
  </si>
  <si>
    <t>1.2.4.3.1.000-00332</t>
  </si>
  <si>
    <t>MICROSCOPIO</t>
  </si>
  <si>
    <t>1.2.4.3.1.000-00333</t>
  </si>
  <si>
    <t>1.2.4.3.1.000-00334</t>
  </si>
  <si>
    <t>1.2.4.3.1.000-00335</t>
  </si>
  <si>
    <t>1.2.4.3.1.000-0034</t>
  </si>
  <si>
    <t xml:space="preserve"> MEDIDOR DE HUMEDAD</t>
  </si>
  <si>
    <t>1.2.4.3.1.000-00342</t>
  </si>
  <si>
    <t>1.2.4.3.1.000-00343</t>
  </si>
  <si>
    <t>1.2.4.3.1.000-00344</t>
  </si>
  <si>
    <t>1.2.4.3.1.000-00345</t>
  </si>
  <si>
    <t>1.2.4.3.1.000-0035</t>
  </si>
  <si>
    <t xml:space="preserve">LAMPARA DE LUZ ULTRA VIOLETA </t>
  </si>
  <si>
    <t>1.2.4.3.1.000-0036</t>
  </si>
  <si>
    <t>TERMOHIGROMETRO</t>
  </si>
  <si>
    <t>1.2.4.3.1.000-0037</t>
  </si>
  <si>
    <t>BALANZA TRIPLE BRAZO</t>
  </si>
  <si>
    <t>1.2.4.3.1.000-0038</t>
  </si>
  <si>
    <t>TINA DE LAVADO</t>
  </si>
  <si>
    <t>1.2.4.3.1.000-0039</t>
  </si>
  <si>
    <t>EXTRACTOR AXIAL CON MOTOR 1.4 4 POLOS</t>
  </si>
  <si>
    <t>1.2.4.3.1.000-0040</t>
  </si>
  <si>
    <t>LAMPARA DE LUZ CONTINUA SLSDL1000</t>
  </si>
  <si>
    <t>1.2.4.3.1.000-00402</t>
  </si>
  <si>
    <t>1.2.4.3.1.000-0041</t>
  </si>
  <si>
    <t>TERMONEBULIZADORA</t>
  </si>
  <si>
    <t>1.2.4.3.1.000-0042</t>
  </si>
  <si>
    <t>LAVAOJOS FISHER</t>
  </si>
  <si>
    <t>1.2.4.3.1.000-0043</t>
  </si>
  <si>
    <t>CAVITOR BIOSONIC US</t>
  </si>
  <si>
    <t>1.2.4.3.1.000-0044</t>
  </si>
  <si>
    <t>PH METROS MARCA HAWNA</t>
  </si>
  <si>
    <t>1.2.4.3.1.000-00382</t>
  </si>
  <si>
    <t>1.2.4.3.1.000-00383</t>
  </si>
  <si>
    <t>1.2.4.3.1.000-0045</t>
  </si>
  <si>
    <t>THERMOHIGROMETRO USB</t>
  </si>
  <si>
    <t>1.2.4.3.1.000-0046</t>
  </si>
  <si>
    <t>MICROSCOPIO INVERTIDO</t>
  </si>
  <si>
    <t>1.2.4.3.1.000-0047</t>
  </si>
  <si>
    <t>EQ. RAYOS X PORTATIL</t>
  </si>
  <si>
    <t>1.2.4.3.1.000-0048</t>
  </si>
  <si>
    <t>CHASIS METAL METAL C/ PANTALLA</t>
  </si>
  <si>
    <t>1.2.4.3.1.000-0049</t>
  </si>
  <si>
    <t>1.2.4.3.1.000-0050</t>
  </si>
  <si>
    <t>1.2.4.3.1.000-0051</t>
  </si>
  <si>
    <t xml:space="preserve">NEGATOSCOPIO DOBLE 1500 CD/M2 </t>
  </si>
  <si>
    <t>1.2.4.3.1.000-0052</t>
  </si>
  <si>
    <t>HUMIDIFICADOR ULTRASONICO 5.7</t>
  </si>
  <si>
    <t>1.2.4.3.1.000-0053</t>
  </si>
  <si>
    <t>THERMOHIGROMETRO RADIO SHARK</t>
  </si>
  <si>
    <t>1.2.4.3.1.000-0054</t>
  </si>
  <si>
    <t>FILTRO CARBON ACT P/BOMBA VACIO 1/4</t>
  </si>
  <si>
    <t>1.2.4.3.1.000-00542</t>
  </si>
  <si>
    <t>1.2.4.3.1.000-0055</t>
  </si>
  <si>
    <t>FILTRO SILICA GEL P/BOMBA DE VACIO 3/8</t>
  </si>
  <si>
    <t>1.2.4.3.1.000-00552</t>
  </si>
  <si>
    <t>1.2.4.3.1.000-0056</t>
  </si>
  <si>
    <t>LAMPARA DE MANO MARCA UVP 6 WATTS</t>
  </si>
  <si>
    <t>1.2.4.3.1.000-0057</t>
  </si>
  <si>
    <t>FILTRO CUALSCENTE P/BOMBA DE V 1/4</t>
  </si>
  <si>
    <t>1.2.4.3.1.000-00572</t>
  </si>
  <si>
    <t>1.2.4.3.1.000-0058</t>
  </si>
  <si>
    <t>FIRLTRO PALETAS ROTATIVAS P/ BOMBA 1/4</t>
  </si>
  <si>
    <t>1.2.4.3.1.000-00582</t>
  </si>
  <si>
    <t>1.2.4.3.1.000-0059</t>
  </si>
  <si>
    <t>LUXOMETRO DE BOLSILLO 200FC</t>
  </si>
  <si>
    <t>1.2.4.3.1.000-0060</t>
  </si>
  <si>
    <t>RTH USB P/TEMP Y HUMEDAD</t>
  </si>
  <si>
    <t>1.2.4.3.1.000-0061</t>
  </si>
  <si>
    <t>LAMPARA DE LUZ UV UVEA160 PROYECYTOR DE 6V</t>
  </si>
  <si>
    <t>1.2.4.3.1.000-0062</t>
  </si>
  <si>
    <t>KIT DE ILUMINACION DE FIBRA OPTICA NIKON</t>
  </si>
  <si>
    <t>1.2.4.3.2.000-0001</t>
  </si>
  <si>
    <t>MANDIL DE PLOMO 0.5MM 69x95CM</t>
  </si>
  <si>
    <t>1.2.4.3.2.000-0002</t>
  </si>
  <si>
    <t>GUANTE DE PLOMO 0.5MM 350MM LARGO</t>
  </si>
  <si>
    <t>1.2.4.3.2.000-0003</t>
  </si>
  <si>
    <t>LENTES ANTEOJOS SLIM ROYAL 0.75MM</t>
  </si>
  <si>
    <t>1.2.4.3.2.000-0004</t>
  </si>
  <si>
    <t>GANCHOS P/PLACAS RAYOS X VARIAS MEDIDAS</t>
  </si>
  <si>
    <t>1.2.4.3.2.000-00042</t>
  </si>
  <si>
    <t>GANCHO P/PLACAS RAYOS X VARIAS MEDIDAS</t>
  </si>
  <si>
    <t>1.2.4.3.2.000-00043</t>
  </si>
  <si>
    <t>1.2.4.3.2.000-00044</t>
  </si>
  <si>
    <t>1.2.4.3.2.000-00045</t>
  </si>
  <si>
    <t>1.2.4.3.2.000-00046</t>
  </si>
  <si>
    <t>1.2.4.4.1.000-0001</t>
  </si>
  <si>
    <t>CAMIONETA CHEVROLET EXPRESS</t>
  </si>
  <si>
    <t>1.2.4.4.1.000-0002</t>
  </si>
  <si>
    <t>CAMIONETA D-21 MARCA NISSAN</t>
  </si>
  <si>
    <t>1.2.4.4.1.000-0003</t>
  </si>
  <si>
    <t>AUTOMOVIL CHEVY 2008</t>
  </si>
  <si>
    <t>1.2.4.5.0.000-0001</t>
  </si>
  <si>
    <t>EXTINTOR 2.5</t>
  </si>
  <si>
    <t>1.2.4.5.0.000-00012</t>
  </si>
  <si>
    <t>1.2.4.5.0.000-0002</t>
  </si>
  <si>
    <t>1.2.4.5.0.000-00022</t>
  </si>
  <si>
    <t>1.2.4.5.0.000-0003</t>
  </si>
  <si>
    <t>EXTINTOR 4.5</t>
  </si>
  <si>
    <t>1.2.4.5.0.000-0004</t>
  </si>
  <si>
    <t>EXTINTOR DE 4.5</t>
  </si>
  <si>
    <t>1.2.4.5.0.000-00042</t>
  </si>
  <si>
    <t>1.2.4.5.0.000-00043</t>
  </si>
  <si>
    <t>1.2.4.5.0.000-0005</t>
  </si>
  <si>
    <t>EXTINTOR 5.00</t>
  </si>
  <si>
    <t>1.2.4.5.0.000-00052</t>
  </si>
  <si>
    <t>1.2.4.5.0.000-0006</t>
  </si>
  <si>
    <t>1.2.4.6.2.000-0002</t>
  </si>
  <si>
    <t>MAQUINA PULIDORA PULVERIZADORA</t>
  </si>
  <si>
    <t>1.2.4.6.2.000-00022</t>
  </si>
  <si>
    <t>1.2.4.6.2.000-00023</t>
  </si>
  <si>
    <t>1.2.4.6.2.000-00024</t>
  </si>
  <si>
    <t>1.2.4.6.2.000-0003</t>
  </si>
  <si>
    <t>DUO FAST ENGRAPADORA  EWC-5018</t>
  </si>
  <si>
    <t>1.2.4.6.2.000-0004</t>
  </si>
  <si>
    <t>COMPRESOR PORTATIL DE 1/2 HP T/45 KG</t>
  </si>
  <si>
    <t>1.2.4.6.2.000-0005</t>
  </si>
  <si>
    <t>RELOJ CHECADOR AUTOM MCA AMANO</t>
  </si>
  <si>
    <t>1.2.4.6.2.000-0007</t>
  </si>
  <si>
    <t>COMPRESOR PORTATIL A 2HP TANQUE 20KG</t>
  </si>
  <si>
    <t>1.2.4.6.2.000-0008</t>
  </si>
  <si>
    <t xml:space="preserve">TORNO DE MOTOR PARA BARRO Y TORNA MESA </t>
  </si>
  <si>
    <t>1.2.4.6.2.000-0009</t>
  </si>
  <si>
    <t xml:space="preserve">MOTOFLEX 10 VELOCIDADES </t>
  </si>
  <si>
    <t>1.2.4.6.2.000-0010</t>
  </si>
  <si>
    <t>AEROGRAFO</t>
  </si>
  <si>
    <t>maria Larios</t>
  </si>
  <si>
    <t>1.2.4.6.2.000-0011</t>
  </si>
  <si>
    <t>COMPRESOR DE MEMBRANA 1 1/2</t>
  </si>
  <si>
    <t>1.2.4.6.2.000-0012</t>
  </si>
  <si>
    <t xml:space="preserve">PISTOLA DE AIRE CALIENTE </t>
  </si>
  <si>
    <t>1.2.4.6.2.000-0013</t>
  </si>
  <si>
    <t>1.2.4.6.2.000-0014</t>
  </si>
  <si>
    <t xml:space="preserve">CONDUCTIMETRO PORTATIL DE 4 RANGOS </t>
  </si>
  <si>
    <t>1.2.4.6.2.000-0015</t>
  </si>
  <si>
    <t>ASPIRADORA MODELO TEKO</t>
  </si>
  <si>
    <t>1.2.4.3.1.000-00452</t>
  </si>
  <si>
    <t xml:space="preserve">THERMOHIGROMETRO </t>
  </si>
  <si>
    <t>1.2.4.3.1.000-00453</t>
  </si>
  <si>
    <t>1.2.4.3.1.000-00454</t>
  </si>
  <si>
    <t>THERMOHIGROMETRO</t>
  </si>
  <si>
    <t>1.2.4.3.1.000-00455</t>
  </si>
  <si>
    <t>t.mural</t>
  </si>
  <si>
    <t>1.2.4.6.2.000-0016</t>
  </si>
  <si>
    <t>COMPRESOR DE 3.5 H.P.</t>
  </si>
  <si>
    <t>1.2.4.6.2.000-0017</t>
  </si>
  <si>
    <t>1.2.4.6.2.000-0018</t>
  </si>
  <si>
    <t>MAQUINARIA RESTAURADORA</t>
  </si>
  <si>
    <t>1.2.4.6.2.000-0019</t>
  </si>
  <si>
    <t>ASPIRADORA MODELO KOBLENZ PV-5000</t>
  </si>
  <si>
    <t>1.2.4.6.2.000-0020</t>
  </si>
  <si>
    <t>RECTIFICADORA ELECTRICA</t>
  </si>
  <si>
    <t>1.2.4.6.2.000-00202</t>
  </si>
  <si>
    <t>1.2.4.6.2.000-00203</t>
  </si>
  <si>
    <t>1.2.4.6.2.000-00204</t>
  </si>
  <si>
    <t>1.2.4.6.2.000-0021</t>
  </si>
  <si>
    <t>MEDIDOR PH MEA HANNA</t>
  </si>
  <si>
    <t>1.2.4.6.2.000-00212</t>
  </si>
  <si>
    <t>1.2.4.6.2.000-0022</t>
  </si>
  <si>
    <t>GUILLOTINA RENOUD</t>
  </si>
  <si>
    <t xml:space="preserve">ENCUADERNACION </t>
  </si>
  <si>
    <t>1.2.4.6.2.000-0023</t>
  </si>
  <si>
    <t>PRENSA DE ENCUADERNCAION</t>
  </si>
  <si>
    <t>1.2.4.6.2.000-0024</t>
  </si>
  <si>
    <t>DISTANCIOMETRO MCA</t>
  </si>
  <si>
    <t>1.2.4.6.2.000-0025</t>
  </si>
  <si>
    <t>LIMPIADOR ULTRASONICO DE 51/2</t>
  </si>
  <si>
    <t>1.2.4.6.2.000-0026</t>
  </si>
  <si>
    <t>PISTOLA DE GRAVEDAD C/VASO</t>
  </si>
  <si>
    <t>1.2.4.6.2.000-0027</t>
  </si>
  <si>
    <t>ENGRAPADORA ELECTRICA DUO FAST</t>
  </si>
  <si>
    <t>1.2.4.6.2.000-0028</t>
  </si>
  <si>
    <t>LAMPARA STEREN 740</t>
  </si>
  <si>
    <t>1.2.4.6.2.000-00282</t>
  </si>
  <si>
    <t>1.2.4.6.2.000-0029</t>
  </si>
  <si>
    <t>LAMPARA 45 WATTS</t>
  </si>
  <si>
    <t>1.2.4.6.2.000-0030</t>
  </si>
  <si>
    <t>ASPIRADORAS 5 HP WD4050M</t>
  </si>
  <si>
    <t>1.2.4.6.2.000-00302</t>
  </si>
  <si>
    <t>1.2.4.6.2.000-0031</t>
  </si>
  <si>
    <t>COMPRESOR PORTATIL 1/3</t>
  </si>
  <si>
    <t>1.2.4.6.2.000-0032</t>
  </si>
  <si>
    <t>HIDROLIPMIADORA EVANS</t>
  </si>
  <si>
    <t>1.2.4.6.2.000-0033</t>
  </si>
  <si>
    <t>BATIDORA INDUSTRIAL TOREY</t>
  </si>
  <si>
    <t>1.2.4.6.2.000-0034</t>
  </si>
  <si>
    <t xml:space="preserve">COMPRESOR AIRE VERTICAL </t>
  </si>
  <si>
    <t>1.2.4.6.2.000-0036</t>
  </si>
  <si>
    <t>BOMBA DE VACIO DE PALETAS</t>
  </si>
  <si>
    <t>1.2.4.6.2.000-0037</t>
  </si>
  <si>
    <t>PISTOLA DE CALOR BOSCH MOD. GHG630</t>
  </si>
  <si>
    <t>1.2.4.6.2.000-0038</t>
  </si>
  <si>
    <t>PLANCHA DE ENTRETELADO</t>
  </si>
  <si>
    <t>1.2.4.6.2.000-0039</t>
  </si>
  <si>
    <t>TALADRO DE BANCO P/MOTOTUL DREMEL</t>
  </si>
  <si>
    <t>1.2.4.6.2.000-0040</t>
  </si>
  <si>
    <t>COMPRESOR JVA1.5HP 110LTS HORIZONTAL</t>
  </si>
  <si>
    <t>1.2.4.6.2.000-0041</t>
  </si>
  <si>
    <t xml:space="preserve">CAUTIN DE ESTACION </t>
  </si>
  <si>
    <t>1.2.4.6.2.000-0042</t>
  </si>
  <si>
    <t>PITOLA SAND-BLAST ACE PORTABLE</t>
  </si>
  <si>
    <t>1.2.4.6.2.000-0043</t>
  </si>
  <si>
    <t xml:space="preserve">BOMBA DE AGUA </t>
  </si>
  <si>
    <t>1.2.4.6.2.000-0045</t>
  </si>
  <si>
    <t>ESPATULA CALIENTE EX-LIBRIS</t>
  </si>
  <si>
    <t>1.2.4.6.2.000-0046</t>
  </si>
  <si>
    <t xml:space="preserve">PRENSA GRAN FORMATO 70X1X.12m </t>
  </si>
  <si>
    <t>1.2.4.6.2.000-0047</t>
  </si>
  <si>
    <t>MESA DE SUCCION C/PATAS 60X90X73cms</t>
  </si>
  <si>
    <t>1.2.4.6.2.000-0048</t>
  </si>
  <si>
    <t>TINA DE FIBRA DE VIDRIO C/RESISTENCIA QUÍMICA</t>
  </si>
  <si>
    <t>1.2.4.6.2.000-0049</t>
  </si>
  <si>
    <t>ASPIRADORA 16 GAL MOD WD1850M</t>
  </si>
  <si>
    <t>1.2.4.6.2.000-0050</t>
  </si>
  <si>
    <t>1.2.4.6.2.000-0051</t>
  </si>
  <si>
    <t>GRUA HIDRÁULICA 2 TONS SURTEK</t>
  </si>
  <si>
    <t>1.2.4.6.2.000-0052</t>
  </si>
  <si>
    <t>GENERADOR 3.2-3.3KW (BI Voltaje) 196C</t>
  </si>
  <si>
    <t>1.2.4.6.2.000-0053</t>
  </si>
  <si>
    <t>ANDAMIO DE ACERO 455 KG</t>
  </si>
  <si>
    <t>1.2.4.6.2.000-0054</t>
  </si>
  <si>
    <t>KIT DE BARANDAL AMARILLO</t>
  </si>
  <si>
    <t>1.2.4.6.2.000-0055</t>
  </si>
  <si>
    <t>ESCALERA PRO PLATAFORMA DE FIBRA DE VIDRIO</t>
  </si>
  <si>
    <t>1.2.4.6.2.000-0056</t>
  </si>
  <si>
    <t>ESCALERA FV PLATAFORMA TII06</t>
  </si>
  <si>
    <t>1.2.4.6.2.000-0057</t>
  </si>
  <si>
    <t>DESBROZADORA DE GASOLINA 17"33CC</t>
  </si>
  <si>
    <t>1.2.4.6.2.000-0058</t>
  </si>
  <si>
    <t>SOLDADORA 200A CA 110/220V</t>
  </si>
  <si>
    <t>1.2.4.6.5.000-0001</t>
  </si>
  <si>
    <t>CONMUTADOR  CAP 6 LINEAS Y 16 EXT</t>
  </si>
  <si>
    <t>1.2.4.6.5.000-0006</t>
  </si>
  <si>
    <t>TELEFONO INALAMBRICO AT&amp;T E2126</t>
  </si>
  <si>
    <t>1.2.5.1.0.000-0001</t>
  </si>
  <si>
    <t>1 SOFTWARE SANSORMS</t>
  </si>
  <si>
    <t>1.2.5.1.0.000-0002</t>
  </si>
  <si>
    <t>PROGRAMA PHOTOSOP ACADEMICO</t>
  </si>
  <si>
    <t>1.2.5.1.0.000-003</t>
  </si>
  <si>
    <t xml:space="preserve">NOMINPAQ </t>
  </si>
  <si>
    <t>1.2.5.4.1.000-0005</t>
  </si>
  <si>
    <t>LICENCIA NUCONT/SIAG</t>
  </si>
  <si>
    <t>1.2.5.4.1.000-00052</t>
  </si>
  <si>
    <t>1.2.5.4.1.000-0006</t>
  </si>
  <si>
    <t xml:space="preserve">LICENCIA OPEN ACADEMIC OFFICE </t>
  </si>
  <si>
    <t>1.2.5.4.1.000-0007</t>
  </si>
  <si>
    <t>1.2.5.4.1.000-0008</t>
  </si>
  <si>
    <t xml:space="preserve">T.METALES </t>
  </si>
  <si>
    <t>1.2.5.4.1.000-0009</t>
  </si>
  <si>
    <t xml:space="preserve">Maria Larios </t>
  </si>
  <si>
    <t>1.2.5.4.1.000-0010</t>
  </si>
  <si>
    <t>1.2.5.4.1.000-0011</t>
  </si>
  <si>
    <t>1.2.5.4.1.000-0012</t>
  </si>
  <si>
    <t>1.2.5.4.1.000-0013</t>
  </si>
  <si>
    <t>1.2.5.4.1.000-0014</t>
  </si>
  <si>
    <t>David  Gerardo Lamas Gutiérrez</t>
  </si>
  <si>
    <t>1.2.5.4.1.000-0015</t>
  </si>
  <si>
    <t>LICENCIA PROGRAMA LOGICAT BIBLIOTECA</t>
  </si>
  <si>
    <t>ANEXO 14.- RELACIÓN DE ADQUISICIONES
FECHA DE CORTE: 31 DE ENERO DEL 2021</t>
  </si>
  <si>
    <t xml:space="preserve">ORGANISMO PÚBLICO DESCENTRALIZADO:  ESCUELA DE CONSERVACIÓN Y RESTAURACIÓN DE OCCIDENTE </t>
  </si>
  <si>
    <t>Manuel Armando Díaz Alderete</t>
  </si>
  <si>
    <t>Concurrencia Comité</t>
  </si>
  <si>
    <t>Contrato</t>
  </si>
  <si>
    <t xml:space="preserve">Servicio de Vigilancia </t>
  </si>
  <si>
    <t>SEGURIDAD PRIVADA COOPERATIVA INTEGRAL S.A. DE C.V.</t>
  </si>
  <si>
    <t xml:space="preserve">Servicio de mantenimiento aequipo de computo </t>
  </si>
  <si>
    <t>TEC DINAMICA DE OCCIDENTE S.A. DE C.V.</t>
  </si>
  <si>
    <t xml:space="preserve">fondo revolvente </t>
  </si>
  <si>
    <t xml:space="preserve">factura </t>
  </si>
  <si>
    <t>prensa tipo torculo</t>
  </si>
  <si>
    <t xml:space="preserve">YOLANDA FLORES JACOBO </t>
  </si>
  <si>
    <t>materiale de laboratorio</t>
  </si>
  <si>
    <t>TELSA CIENTIFICA MAYOREO S.A. DE C.V.</t>
  </si>
  <si>
    <t>medidor de pureza de agua y videoscopio digital</t>
  </si>
  <si>
    <t>RENOVATIO AURA S.A. DE C.V.</t>
  </si>
  <si>
    <t xml:space="preserve">servicios profesionales de la tecnica de la ceramica estilo barro canelo </t>
  </si>
  <si>
    <t>J.ISABEL PAJARITO FAJARDO</t>
  </si>
  <si>
    <t>batas largas para laboratorio</t>
  </si>
  <si>
    <t>UNIFORMES DE TAMPICO S.A. DE C.V.</t>
  </si>
  <si>
    <t xml:space="preserve">mantenimiento y soporte del sistema de biblioteca </t>
  </si>
  <si>
    <t xml:space="preserve">SILVIA LEJARAZO VERONICA </t>
  </si>
  <si>
    <t>gas</t>
  </si>
  <si>
    <t xml:space="preserve">THERMOGAS, SA DE CV </t>
  </si>
  <si>
    <t>kit de gomas impresora</t>
  </si>
  <si>
    <t>compra de insumos sanitizantes covid-19</t>
  </si>
  <si>
    <t xml:space="preserve">GENERICOS DE LIMPIEZA S DE RL DE CV </t>
  </si>
  <si>
    <t xml:space="preserve">CONDUCTIMETRO </t>
  </si>
  <si>
    <t>ASESORIA Y PROVEEDORAA DE EQUIPOS PARA LABORATORIO S.A. DE C.V.</t>
  </si>
  <si>
    <t>acetona</t>
  </si>
  <si>
    <t>MATERIAS PRIMAS Y QUIMICOS MG S.A. DE C.V.</t>
  </si>
  <si>
    <t xml:space="preserve">exmen nacional de ingreso CENEVAL </t>
  </si>
  <si>
    <t>CENTRO NACIONAL DE EVALUACION PARA LA EDUCAACIÓN SUPERIOR, A.C.</t>
  </si>
  <si>
    <t>persianas</t>
  </si>
  <si>
    <t xml:space="preserve">DAVID ANTONIO MORENO PANTOJA </t>
  </si>
  <si>
    <t xml:space="preserve">las ciencias sociales en apoyo a la restauración </t>
  </si>
  <si>
    <t>XAVIER JACQUES MARIE ROUSSEAU</t>
  </si>
  <si>
    <t>4418-1</t>
  </si>
  <si>
    <t>productos contingencia</t>
  </si>
  <si>
    <t>desfibrilador</t>
  </si>
  <si>
    <t xml:space="preserve">productos quimicos </t>
  </si>
  <si>
    <t>HERNANDEZ CALLO ROSA YADIRA</t>
  </si>
  <si>
    <t>licencias zoom</t>
  </si>
  <si>
    <t xml:space="preserve">CORPORACIÓN MICROGRAFÍCA DE MÉXICO SA DE CV </t>
  </si>
  <si>
    <t xml:space="preserve">vales de gasolina </t>
  </si>
  <si>
    <t>Servicio Lux S.A. de C. V.</t>
  </si>
  <si>
    <t xml:space="preserve">solucion beva y papelsiliconado </t>
  </si>
  <si>
    <t>JorgeAndres Montaño López</t>
  </si>
  <si>
    <t xml:space="preserve">telefonia tradicional </t>
  </si>
  <si>
    <t>Telefonos de Mexico Sap de CV</t>
  </si>
  <si>
    <t>30/10/200</t>
  </si>
  <si>
    <t>Servico de Energía Electrica</t>
  </si>
  <si>
    <t xml:space="preserve">Comision Federal de Elecidad </t>
  </si>
  <si>
    <t xml:space="preserve">Servicio de Agua Potable </t>
  </si>
  <si>
    <t>SIAPA</t>
  </si>
  <si>
    <t>Servicio de Limpieza y Manejo de Desechos Toxicos</t>
  </si>
  <si>
    <t>Manejo Integral de Residuos S.A. de C.V.</t>
  </si>
  <si>
    <t xml:space="preserve">Compra de Bastidores de Cedro </t>
  </si>
  <si>
    <t xml:space="preserve">Oscar Antonio García Rodríguez </t>
  </si>
  <si>
    <t>14/10/200</t>
  </si>
  <si>
    <t xml:space="preserve">internet </t>
  </si>
  <si>
    <t>Total Play Telecomunicaciones SA de CV</t>
  </si>
  <si>
    <t>Auditoría Financiera Gubernamental 2019</t>
  </si>
  <si>
    <t>GHP Consultores Asociados SC</t>
  </si>
  <si>
    <t>02/102020</t>
  </si>
  <si>
    <t xml:space="preserve">Compra usb,cable de red </t>
  </si>
  <si>
    <t>Innovación en Informatica y Telecomunicaciones S.A. de C.V.</t>
  </si>
  <si>
    <t xml:space="preserve">recarga de extintores </t>
  </si>
  <si>
    <t xml:space="preserve">Elsa Montemayor Gónzalez </t>
  </si>
  <si>
    <t xml:space="preserve">cerradurras </t>
  </si>
  <si>
    <t>Herrajes Bulnes de Occidente S.A. de C.V.</t>
  </si>
  <si>
    <t>vigilancia turno vespertino</t>
  </si>
  <si>
    <t>Avance Topalli S de RL de CV</t>
  </si>
  <si>
    <t>impresiones papelería oficial</t>
  </si>
  <si>
    <t>Pixel Market Group S de RL de CV</t>
  </si>
  <si>
    <t xml:space="preserve">Servicios legales de contabilidad, auditoria y relacionados </t>
  </si>
  <si>
    <t>Consultores Avance Profesional SA de CV</t>
  </si>
  <si>
    <t xml:space="preserve">mobiliario para oficinas </t>
  </si>
  <si>
    <t xml:space="preserve">Jóse Luis Herrera Mora </t>
  </si>
  <si>
    <t xml:space="preserve">Diagnostico de proceso formativo </t>
  </si>
  <si>
    <t>Centro de Capacitación Empresarial de Valores SC</t>
  </si>
  <si>
    <t>diseño y coordinación editorial</t>
  </si>
  <si>
    <t>Jóse Alberto Tovalín Ahumada</t>
  </si>
  <si>
    <t xml:space="preserve">Compra de libros </t>
  </si>
  <si>
    <t>Educal SA de CV</t>
  </si>
  <si>
    <t xml:space="preserve">licitación </t>
  </si>
  <si>
    <t>mantenimiento Edificio(avance 2) final</t>
  </si>
  <si>
    <t>Jorge Rosales Castro</t>
  </si>
  <si>
    <t xml:space="preserve">suministro de laboratorio </t>
  </si>
  <si>
    <t>El Crisol SA de CV</t>
  </si>
  <si>
    <t xml:space="preserve">poda de arboles </t>
  </si>
  <si>
    <t>Arborismo y Residuos Verdes de México S de RL de CV</t>
  </si>
  <si>
    <t>Istalación de Nodos de Red</t>
  </si>
  <si>
    <t xml:space="preserve">repación equipo de computo </t>
  </si>
  <si>
    <t>servicio de vigilancia (tardes)</t>
  </si>
  <si>
    <t xml:space="preserve">lamparas y luminarias </t>
  </si>
  <si>
    <t>Provejal SA de CV</t>
  </si>
  <si>
    <t>pintura imper tinner</t>
  </si>
  <si>
    <t>CRTG KUXS SAS</t>
  </si>
  <si>
    <t>expoflex</t>
  </si>
  <si>
    <t>Productividad Integral SA de CV</t>
  </si>
  <si>
    <t>gas lp</t>
  </si>
  <si>
    <t xml:space="preserve">refacciones de computo </t>
  </si>
  <si>
    <t>materiales de const. Y rep</t>
  </si>
  <si>
    <t xml:space="preserve">Leticia Guerrero Hérnandez </t>
  </si>
  <si>
    <t xml:space="preserve">avance de obra </t>
  </si>
  <si>
    <t>carbonato anhidro y sulfato ferrico</t>
  </si>
  <si>
    <t>Diseño tecnologíco en laboratorio SA de C V</t>
  </si>
  <si>
    <t xml:space="preserve">accesorios para centrifuga </t>
  </si>
  <si>
    <t>Labytek SA de CV</t>
  </si>
  <si>
    <t xml:space="preserve"> 5silla secretarial </t>
  </si>
  <si>
    <t>producción Tecnologíca y Vanguardia SA de CV</t>
  </si>
  <si>
    <t xml:space="preserve">fieltro blanco </t>
  </si>
  <si>
    <t>Brusen de Occidente SA de CV</t>
  </si>
  <si>
    <t>Distribuidora Química SA de CV</t>
  </si>
  <si>
    <t xml:space="preserve">cubrebocs </t>
  </si>
  <si>
    <t>Carlos Nafarrate SA de CV</t>
  </si>
  <si>
    <t>dust cover y masa ind.ast</t>
  </si>
  <si>
    <t>Aseoría y Proveedora de Equipos para Laboratorio SA de CV</t>
  </si>
  <si>
    <t xml:space="preserve">reoación de equipo de computo </t>
  </si>
  <si>
    <t xml:space="preserve">accesorios para camara de envejecimiento </t>
  </si>
  <si>
    <t>Xperto Integral Systems SA de CV</t>
  </si>
  <si>
    <t>servicio vigilante tarde</t>
  </si>
  <si>
    <t>llantas (2)</t>
  </si>
  <si>
    <t xml:space="preserve">Gabriela Sandra Cruz Ortega </t>
  </si>
  <si>
    <t>material para laboratorio</t>
  </si>
  <si>
    <t xml:space="preserve">accesorios menores equipo de transporte </t>
  </si>
  <si>
    <t>Sergio Fontes Hinojosa</t>
  </si>
  <si>
    <t xml:space="preserve">compra de libros </t>
  </si>
  <si>
    <t>Cafebrerial el Pendulo SA de CV</t>
  </si>
  <si>
    <t>klucel y metil celulosa</t>
  </si>
  <si>
    <t>Editorial Marco Polo SA de CV</t>
  </si>
  <si>
    <t xml:space="preserve">servidor web </t>
  </si>
  <si>
    <t>Davila Hernandez Erelyk Jonathan</t>
  </si>
  <si>
    <t>colores prisma color profesional</t>
  </si>
  <si>
    <t>Distribuidores de Papeleria Rott,SA de CV</t>
  </si>
  <si>
    <t xml:space="preserve">data color spyder checker , filtro cpl filtro uv </t>
  </si>
  <si>
    <t>Dari Fefren covarrubias</t>
  </si>
  <si>
    <t xml:space="preserve">escalera de aluminio </t>
  </si>
  <si>
    <t xml:space="preserve">Compresores y Herrajes Carrillo SA de CV </t>
  </si>
  <si>
    <t xml:space="preserve">polylite y solventes </t>
  </si>
  <si>
    <t>El Nervion SA de CV</t>
  </si>
  <si>
    <t xml:space="preserve">bastidores </t>
  </si>
  <si>
    <t xml:space="preserve">prendas de seguridad y protección </t>
  </si>
  <si>
    <t xml:space="preserve">plastico burbuja y transparente </t>
  </si>
  <si>
    <t>Plasticos Rodolfo Mojarro SA de CV</t>
  </si>
  <si>
    <t>servicio anual de Hosting</t>
  </si>
  <si>
    <t>Estación 034 SC</t>
  </si>
  <si>
    <t>credenciales PVC</t>
  </si>
  <si>
    <t>Bertha Catalina Rico Medrano</t>
  </si>
  <si>
    <t xml:space="preserve">tarimas </t>
  </si>
  <si>
    <t xml:space="preserve">Plasticajas de Occidente SA de CV </t>
  </si>
  <si>
    <t>motor de chicote y ultrasonido digital</t>
  </si>
  <si>
    <t>Diamantex Sa de CV</t>
  </si>
  <si>
    <t xml:space="preserve">productos qquimicos laboratorio </t>
  </si>
  <si>
    <t xml:space="preserve">Santiago de la Torre María de Lourdes </t>
  </si>
  <si>
    <t xml:space="preserve">tela de lino Hera </t>
  </si>
  <si>
    <t>Mt Trade Company SA de CV</t>
  </si>
  <si>
    <t>Guias Prepago</t>
  </si>
  <si>
    <t>United Parcel Service de México SA de CV</t>
  </si>
  <si>
    <t>disco duro externo</t>
  </si>
  <si>
    <t>Inovacion en Informatica y Telecomunicaciones SA de CV</t>
  </si>
  <si>
    <t>servicio de internet</t>
  </si>
  <si>
    <t xml:space="preserve">balaatas,tambores y baleros </t>
  </si>
  <si>
    <t>Cristina Aldana Romero</t>
  </si>
  <si>
    <t xml:space="preserve">COPAR SEGURIDAD PRIVADA SA DE CV </t>
  </si>
  <si>
    <t xml:space="preserve">PARQUE VEHICULAR Y CONSUMO DE COMBUSTIBLE 
FECHA DE CORTE: 01 DE ENERO DE 2021               </t>
  </si>
  <si>
    <r>
      <t xml:space="preserve">IMPORTE </t>
    </r>
    <r>
      <rPr>
        <sz val="8"/>
        <color theme="1"/>
        <rFont val="Arial"/>
        <family val="2"/>
      </rPr>
      <t>(</t>
    </r>
    <r>
      <rPr>
        <sz val="8"/>
        <color rgb="FFFF0000"/>
        <rFont val="Arial"/>
        <family val="2"/>
      </rPr>
      <t>del 01 de Enero al 31 de Enero 2021</t>
    </r>
    <r>
      <rPr>
        <sz val="8"/>
        <color theme="1"/>
        <rFont val="Arial"/>
        <family val="2"/>
      </rPr>
      <t>)</t>
    </r>
  </si>
  <si>
    <t>CHEVROLET GENERAL MOTORS</t>
  </si>
  <si>
    <t>CHEVY</t>
  </si>
  <si>
    <t>AUTOMÓVIL</t>
  </si>
  <si>
    <t>JFY-8345</t>
  </si>
  <si>
    <t>3G1SF21X58S108481</t>
  </si>
  <si>
    <t>BLANCO</t>
  </si>
  <si>
    <t>DRA. ADRIANA CRUZ LARA</t>
  </si>
  <si>
    <t>DIRECCIÓN GENERAL</t>
  </si>
  <si>
    <t>ADMINISTRATIVO</t>
  </si>
  <si>
    <t>30 DE OCTUBRE 2007</t>
  </si>
  <si>
    <t>PROPIEDAD OPD ECRO</t>
  </si>
  <si>
    <t>REGULAR</t>
  </si>
  <si>
    <t>GUADALAJARA</t>
  </si>
  <si>
    <t>GASOLINA</t>
  </si>
  <si>
    <t>NISSAN BARUQUI MOTORS SA DE CV</t>
  </si>
  <si>
    <t>CHASIS PICK UP</t>
  </si>
  <si>
    <t>CAMIONETA</t>
  </si>
  <si>
    <t>JH-71557</t>
  </si>
  <si>
    <t>3N6CD15SX2K081809</t>
  </si>
  <si>
    <t>12 DE DICIEMBRE 2001</t>
  </si>
  <si>
    <t>BIEN</t>
  </si>
  <si>
    <t>COVAL CHEVROLET SA DE CV</t>
  </si>
  <si>
    <t>CHEVROLET EXPRESS VAN</t>
  </si>
  <si>
    <t>JBA-6361</t>
  </si>
  <si>
    <t>1GNFG15W911192353</t>
  </si>
  <si>
    <t>AZUL</t>
  </si>
  <si>
    <t>31 DE MARZO 2001</t>
  </si>
  <si>
    <t>MAL ESTADO</t>
  </si>
  <si>
    <t>PLANTILLA DE PERSONAL AL 31 DE ENERO 2021</t>
  </si>
  <si>
    <t>ESCUELA DE CONSERVACION Y RESTAURACION DE OCCIDENTE</t>
  </si>
  <si>
    <t>ECRO</t>
  </si>
  <si>
    <t>SECRETARIA DE CULTURA</t>
  </si>
  <si>
    <t xml:space="preserve">FUENTE DE FINANCIAMIENTO </t>
  </si>
  <si>
    <t>AC-020</t>
  </si>
  <si>
    <t>ALEMAN CASTAÑEDA GUSTAVO</t>
  </si>
  <si>
    <t>AECG-691105-IT6</t>
  </si>
  <si>
    <t>M</t>
  </si>
  <si>
    <t>INDETERMINADO</t>
  </si>
  <si>
    <t xml:space="preserve">ACTIVA  </t>
  </si>
  <si>
    <t>B</t>
  </si>
  <si>
    <t>ACADEMICO</t>
  </si>
  <si>
    <t>PROFESOR TIEMPO COMPLETO MAESTRIA</t>
  </si>
  <si>
    <t>DIRECCION ACADEMICA</t>
  </si>
  <si>
    <t>AC-040</t>
  </si>
  <si>
    <t>DE HIJAR ORNELAS TOMAS</t>
  </si>
  <si>
    <t>HIOT-660830-3G3</t>
  </si>
  <si>
    <t>DETERMINADO</t>
  </si>
  <si>
    <t>A</t>
  </si>
  <si>
    <t>PROFESOR ASIGNATURA LICENCIATURA</t>
  </si>
  <si>
    <t>AC-022</t>
  </si>
  <si>
    <t>GONZALEZ LOPEZ MARTHA CECILIA</t>
  </si>
  <si>
    <t>GOLM-701109-AP2</t>
  </si>
  <si>
    <t>F</t>
  </si>
  <si>
    <t>PROFESOR TIEMPO COMPLETO LICENCIATURA</t>
  </si>
  <si>
    <t>AC-030</t>
  </si>
  <si>
    <t>HERNANDEZ ROSALES GERARDO</t>
  </si>
  <si>
    <t>HERG-620912-JQ6</t>
  </si>
  <si>
    <t>AC-023</t>
  </si>
  <si>
    <t>MEJIA FALCON RICARDO</t>
  </si>
  <si>
    <t>MEFR-770423-PG3</t>
  </si>
  <si>
    <t>AC-024</t>
  </si>
  <si>
    <t>LARIOS MORONES MARIA ELENA</t>
  </si>
  <si>
    <t>LAME-790518-BR1</t>
  </si>
  <si>
    <t>AC-032</t>
  </si>
  <si>
    <t>LIMON GALLEGOS MIRIAM</t>
  </si>
  <si>
    <t>LIGM-800513-GY0</t>
  </si>
  <si>
    <t>AC-041</t>
  </si>
  <si>
    <t>LOPEZ MESTAS CAMBEROS MARTHA LORENZA</t>
  </si>
  <si>
    <t>LOCM-671226-419</t>
  </si>
  <si>
    <t>PROFESOR ASIGNATURA DOCTORADO</t>
  </si>
  <si>
    <t>AC-042</t>
  </si>
  <si>
    <t>LUDEVID MARIA NATALIA</t>
  </si>
  <si>
    <t>LUNA-740506-PC5</t>
  </si>
  <si>
    <t>AC-033</t>
  </si>
  <si>
    <t xml:space="preserve">PADILLA  CASILLAS EDUARDO </t>
  </si>
  <si>
    <t>PACE-820527-2U3</t>
  </si>
  <si>
    <t>AC-018</t>
  </si>
  <si>
    <t>PAEZ KANO JOSE RUBEN</t>
  </si>
  <si>
    <t>PAKR-581105-UY2</t>
  </si>
  <si>
    <t>AC-036</t>
  </si>
  <si>
    <t>PASCO SALDAÑA GILDA MARIA</t>
  </si>
  <si>
    <t>PASG-800918-J76</t>
  </si>
  <si>
    <t>AC-043</t>
  </si>
  <si>
    <t>RAMIREZ RUIZ JOSE ANTONIO</t>
  </si>
  <si>
    <t>RARA-610828-B79</t>
  </si>
  <si>
    <t>PROFESOR ASIGNATURA MESTRIA</t>
  </si>
  <si>
    <t>AC-019</t>
  </si>
  <si>
    <t>RAMOS PONCE NORA BEATRIZ</t>
  </si>
  <si>
    <t>RAPN-570714-AS2</t>
  </si>
  <si>
    <t>AC-027</t>
  </si>
  <si>
    <t>FELIX ROCHA HUGO ARMANDO</t>
  </si>
  <si>
    <t>FERH-831002-7V8</t>
  </si>
  <si>
    <t>AC-035</t>
  </si>
  <si>
    <t>SANCHEZ BECERRA RIGOBERTO</t>
  </si>
  <si>
    <t>SABR-751003-II1</t>
  </si>
  <si>
    <t>AC-037</t>
  </si>
  <si>
    <t>VELEZ KAISER LUCRECIA ERNESTINA</t>
  </si>
  <si>
    <t>VEKL-721110-973</t>
  </si>
  <si>
    <t>AC-038</t>
  </si>
  <si>
    <t>MEDINA NAVARRO SILVIA</t>
  </si>
  <si>
    <t>MENS-771001-HG0</t>
  </si>
  <si>
    <t>AC-025</t>
  </si>
  <si>
    <t>PIMIENTA SOSA MARA ESTHELA</t>
  </si>
  <si>
    <t>PISM-850626-MJ7</t>
  </si>
  <si>
    <t>AC-028</t>
  </si>
  <si>
    <t>GOMEZ SEPULVEDA ALMA MONTSERRAT</t>
  </si>
  <si>
    <t>GOSA-890912-8W4</t>
  </si>
  <si>
    <t>AC-029</t>
  </si>
  <si>
    <t>GUTIERREZ CRUZ CYNTHIA DANIELA</t>
  </si>
  <si>
    <t>GUCC-860622-6T5</t>
  </si>
  <si>
    <t>AC-021</t>
  </si>
  <si>
    <t>QUINTERO GONZALEZ DIANA</t>
  </si>
  <si>
    <t>QUGD-750722-NTA</t>
  </si>
  <si>
    <t>AC-031</t>
  </si>
  <si>
    <t>VILLASEÑOR ALONSO MARIA ISABEL</t>
  </si>
  <si>
    <t>VIAI-771008-971</t>
  </si>
  <si>
    <t>PROFESOR TIEMPO COMPLETO DOCTORADO</t>
  </si>
  <si>
    <t>AC-026</t>
  </si>
  <si>
    <t>SIN TITULAR INTERINATO</t>
  </si>
  <si>
    <t>VACANTE SIN RECURSO</t>
  </si>
  <si>
    <t>AC-034</t>
  </si>
  <si>
    <t>SIN TITULAR LICENCIATURA</t>
  </si>
  <si>
    <t>AC-039</t>
  </si>
  <si>
    <t>AC-044</t>
  </si>
  <si>
    <t>MONTEJANO ESQUIVIAS MARISOL DEL CARMEN</t>
  </si>
  <si>
    <t>MOEM-761218-AM9</t>
  </si>
  <si>
    <t>2do periodo</t>
  </si>
  <si>
    <t>AC-047</t>
  </si>
  <si>
    <t>TAPIA GALVEZ LUISA HERENA</t>
  </si>
  <si>
    <t>TAGL-740225-TD6</t>
  </si>
  <si>
    <t>AC-048</t>
  </si>
  <si>
    <t>SOLIS ROSALES JOSE RICARDO</t>
  </si>
  <si>
    <t>SORR-800109-8B5</t>
  </si>
  <si>
    <t>PROFESOR ASIGNATURA PASANTE</t>
  </si>
  <si>
    <t>AC-054</t>
  </si>
  <si>
    <t>SIN TITULAR</t>
  </si>
  <si>
    <t>1er periodo</t>
  </si>
  <si>
    <t xml:space="preserve">VACANTE  </t>
  </si>
  <si>
    <t>2do. periodo</t>
  </si>
  <si>
    <t>AC-049</t>
  </si>
  <si>
    <t>HERRERA MARMOLEJO JUAN ARMANDO</t>
  </si>
  <si>
    <t>HEMJ-631201-QGA</t>
  </si>
  <si>
    <t>AC-051</t>
  </si>
  <si>
    <t>GARCIA ABAJO ANGEL ERNESTO</t>
  </si>
  <si>
    <t>GAAA-680731-BN7</t>
  </si>
  <si>
    <t>AC-055</t>
  </si>
  <si>
    <t>CACHO ROBLEDO VEGA ALINA JUDTIH</t>
  </si>
  <si>
    <t>CAVA-890621-6G7</t>
  </si>
  <si>
    <t>PROFESOR ASIGNATURA MAESTRIA</t>
  </si>
  <si>
    <t>AC-056</t>
  </si>
  <si>
    <t>INSAURRALDE CABALLERO MIRTA ASUNCION</t>
  </si>
  <si>
    <t>IACM-710815-RNA</t>
  </si>
  <si>
    <t>AMBOS</t>
  </si>
  <si>
    <t>AC-053</t>
  </si>
  <si>
    <t>AC-045</t>
  </si>
  <si>
    <t>AC-046</t>
  </si>
  <si>
    <t>AC-050</t>
  </si>
  <si>
    <t>AC-058</t>
  </si>
  <si>
    <t xml:space="preserve">SIN TITULAR  </t>
  </si>
  <si>
    <t>TOTAL DE PLAZAS ACADEMICAS</t>
  </si>
  <si>
    <t>TOTAL PLANTILLA</t>
  </si>
  <si>
    <t>AM-010</t>
  </si>
  <si>
    <t>ALVAREZ PEREZ MARCELA</t>
  </si>
  <si>
    <t>AAPM-760831-KQ8</t>
  </si>
  <si>
    <t>ENCARGADA RECURSOS FINANCIEROS</t>
  </si>
  <si>
    <t>DIRECCION ADMINISTRATIVA</t>
  </si>
  <si>
    <t>AM-014</t>
  </si>
  <si>
    <t>BENAVIDES NUÑEZ LILIANA</t>
  </si>
  <si>
    <t>BENL-721127-R10</t>
  </si>
  <si>
    <t>SECRETARIA DIRECCION GENERAL</t>
  </si>
  <si>
    <t>DIRECCION GENERAL</t>
  </si>
  <si>
    <t>AM-001</t>
  </si>
  <si>
    <t>CRUZ LARA SILVA ADRIANA</t>
  </si>
  <si>
    <t>CUSA670505J45</t>
  </si>
  <si>
    <t>NOMBRAMIENTO</t>
  </si>
  <si>
    <t>C</t>
  </si>
  <si>
    <t>DIRECTORA GENERAL</t>
  </si>
  <si>
    <t>AM-011</t>
  </si>
  <si>
    <t>DIAZ ALDERETE MANUEL ARMANDO</t>
  </si>
  <si>
    <t>DIAM-770415-UN1</t>
  </si>
  <si>
    <t>ENCARGADO RECURSOS MATERIALES</t>
  </si>
  <si>
    <t>AM-002</t>
  </si>
  <si>
    <t>ESPARZA MERCADO ELIZABETH</t>
  </si>
  <si>
    <t>EAME-761230-DW1</t>
  </si>
  <si>
    <t>DIRECTORA ADMINISTRATIVA</t>
  </si>
  <si>
    <t>AM-012</t>
  </si>
  <si>
    <t>MAURICIO MALCA CELESTINA ISABEL</t>
  </si>
  <si>
    <t>MAMC-590616-6Z5</t>
  </si>
  <si>
    <t>ENCARGADA SERVICIOS EXTERNOS</t>
  </si>
  <si>
    <t>AM-061</t>
  </si>
  <si>
    <t>MENDEZ VAZQUEZ MARIA ELENA</t>
  </si>
  <si>
    <t>MEVE-690628-L16</t>
  </si>
  <si>
    <t>AUXILIAR DE INTENDENCIA</t>
  </si>
  <si>
    <t>MANTENIMIENTO E INTENDENCIA</t>
  </si>
  <si>
    <t>AM-009</t>
  </si>
  <si>
    <t>NIEVES BARBOZA MARIA ISABEL</t>
  </si>
  <si>
    <t>NIBI-690427-5G5</t>
  </si>
  <si>
    <t>ENCARGADA RECURSOS HUMANOS</t>
  </si>
  <si>
    <t>AM-063</t>
  </si>
  <si>
    <t>REYES GARCIA CATALINA</t>
  </si>
  <si>
    <t>REGC-670628-4L8</t>
  </si>
  <si>
    <t>AM-062</t>
  </si>
  <si>
    <t>ROBLEDO ENRIQUE</t>
  </si>
  <si>
    <t>ROEN-4702123-V5</t>
  </si>
  <si>
    <t>VIGILANTE</t>
  </si>
  <si>
    <t>AM-008</t>
  </si>
  <si>
    <t>ROBLES COVARRUBIAS NESTOR ISRAEL</t>
  </si>
  <si>
    <t>ROCN-760724-R84</t>
  </si>
  <si>
    <t>JEFE MATTO E INTENDENCIA</t>
  </si>
  <si>
    <t>AM-064</t>
  </si>
  <si>
    <t>DIAZ JOSE VENTURA</t>
  </si>
  <si>
    <t>DIVE-731020-PD4</t>
  </si>
  <si>
    <t>AM-065</t>
  </si>
  <si>
    <t>TORAL CHAVEZ RODOLFO</t>
  </si>
  <si>
    <t>TOCR-740118-JG2</t>
  </si>
  <si>
    <t>AM-059</t>
  </si>
  <si>
    <t>VELADOR GARCIA JESUS CARLOS</t>
  </si>
  <si>
    <t>VEGJ-831226-UC5</t>
  </si>
  <si>
    <t>CHOFER MENSAJERO</t>
  </si>
  <si>
    <t>AM-015</t>
  </si>
  <si>
    <t>PARDO DANIEL CARLO AUGUSTO</t>
  </si>
  <si>
    <t>PADC-820122-S63</t>
  </si>
  <si>
    <t>ASISTENTE DIRECCION ADMINISTRATIVA</t>
  </si>
  <si>
    <t>AM-060</t>
  </si>
  <si>
    <t>PEREZ GARCIA JAVIER DEMETRIO</t>
  </si>
  <si>
    <t>PEGJ-821222-V4A</t>
  </si>
  <si>
    <t>AM-005</t>
  </si>
  <si>
    <t>ZARAGOZA BRAMBILA DENISSE ALEJANDRA</t>
  </si>
  <si>
    <t>ZABD-900715-9B9</t>
  </si>
  <si>
    <t>JEFE JURIDICO</t>
  </si>
  <si>
    <t>AC-007</t>
  </si>
  <si>
    <t>GUERRERO LARA MIRNA</t>
  </si>
  <si>
    <t>GULM-760101-SJA</t>
  </si>
  <si>
    <t>JEFA DE BIBLIOTECA</t>
  </si>
  <si>
    <t>AC-016</t>
  </si>
  <si>
    <t>FLORES SANDOVAL CAROLINA</t>
  </si>
  <si>
    <t>FOSC-730731-RT6</t>
  </si>
  <si>
    <t>SECRETARIA DIRECCION ACADEMICA</t>
  </si>
  <si>
    <t>AC-004</t>
  </si>
  <si>
    <t>GARCIA CORREA GISELA</t>
  </si>
  <si>
    <t>GACG-651108-8I6</t>
  </si>
  <si>
    <t>COORDINADORA DE CARRERA</t>
  </si>
  <si>
    <t>AC-017</t>
  </si>
  <si>
    <t>ARANDA MARTINEZ MARIA DE JESUS</t>
  </si>
  <si>
    <t>AAMJ-860825-C24</t>
  </si>
  <si>
    <t>ASISTENTE BILIOTECA</t>
  </si>
  <si>
    <t>AC-013</t>
  </si>
  <si>
    <t>LAMAS GUTIERREZ DAVID GERADO</t>
  </si>
  <si>
    <t>LAGD-871117-2B1</t>
  </si>
  <si>
    <t>ENCARGADO DE DIFUSION</t>
  </si>
  <si>
    <t>AC-003</t>
  </si>
  <si>
    <t>ZARATE RAMIREZ JOSE ALVARO</t>
  </si>
  <si>
    <t>ZARA-760319-GPA</t>
  </si>
  <si>
    <t>DIRECTOR ACADEMICO</t>
  </si>
  <si>
    <t>AC-006</t>
  </si>
  <si>
    <t>MINAKATA MONTAÑO MARIA AMPARO</t>
  </si>
  <si>
    <t>MIMA-840614-UV4</t>
  </si>
  <si>
    <t>JEFA ASUNTOS ESCOLARES</t>
  </si>
  <si>
    <t>TOTAL DE PLAZAS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</si>
</sst>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&quot;$&quot;* #,##0.00_);_(&quot;$&quot;* \(#,##0.00\);_(&quot;$&quot;* &quot;-&quot;??_);_(@_)"/>
    <numFmt numFmtId="166" formatCode="#,##0.00_ ;[Red]\(#,##0.00\)\ "/>
    <numFmt numFmtId="167" formatCode="000"/>
    <numFmt numFmtId="168" formatCode="_-[$€-2]* #,##0.00_-;\-[$€-2]* #,##0.00_-;_-[$€-2]* &quot;-&quot;??_-"/>
    <numFmt numFmtId="169" formatCode="00"/>
    <numFmt numFmtId="170" formatCode="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70C0"/>
      <name val="Arial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theme="1" tint="0.1499984740745262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5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1" fillId="0" borderId="0"/>
    <xf numFmtId="0" fontId="15" fillId="0" borderId="0"/>
    <xf numFmtId="168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45" fillId="0" borderId="0"/>
    <xf numFmtId="0" fontId="2" fillId="0" borderId="0"/>
  </cellStyleXfs>
  <cellXfs count="531">
    <xf numFmtId="0" fontId="0" fillId="0" borderId="0" xfId="0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16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4" fontId="3" fillId="0" borderId="0" xfId="9" applyNumberFormat="1" applyFont="1" applyAlignment="1">
      <alignment horizontal="center" vertical="center"/>
    </xf>
    <xf numFmtId="0" fontId="4" fillId="0" borderId="0" xfId="9" applyFont="1" applyAlignment="1">
      <alignment vertical="center"/>
    </xf>
    <xf numFmtId="0" fontId="7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7" fillId="0" borderId="0" xfId="9" applyFont="1" applyAlignment="1">
      <alignment horizontal="left" vertical="center"/>
    </xf>
    <xf numFmtId="0" fontId="7" fillId="0" borderId="0" xfId="9" quotePrefix="1" applyFont="1" applyAlignment="1">
      <alignment horizontal="left" vertical="center"/>
    </xf>
    <xf numFmtId="0" fontId="7" fillId="0" borderId="0" xfId="9" applyFont="1" applyAlignment="1">
      <alignment vertical="center"/>
    </xf>
    <xf numFmtId="0" fontId="7" fillId="0" borderId="0" xfId="9" quotePrefix="1" applyFont="1" applyAlignment="1">
      <alignment vertical="center"/>
    </xf>
    <xf numFmtId="4" fontId="7" fillId="0" borderId="0" xfId="9" applyNumberFormat="1" applyFont="1" applyAlignment="1">
      <alignment vertical="center"/>
    </xf>
    <xf numFmtId="0" fontId="17" fillId="0" borderId="0" xfId="9" applyFont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0" xfId="9" quotePrefix="1" applyFont="1" applyAlignment="1">
      <alignment horizontal="left" vertical="center"/>
    </xf>
    <xf numFmtId="0" fontId="6" fillId="0" borderId="0" xfId="9" applyFont="1" applyAlignment="1">
      <alignment horizontal="left" vertical="center"/>
    </xf>
    <xf numFmtId="0" fontId="6" fillId="2" borderId="54" xfId="9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20" fillId="0" borderId="0" xfId="9" applyFont="1" applyAlignment="1">
      <alignment horizontal="right" vertical="center"/>
    </xf>
    <xf numFmtId="4" fontId="4" fillId="2" borderId="8" xfId="9" applyNumberFormat="1" applyFont="1" applyFill="1" applyBorder="1" applyAlignment="1">
      <alignment horizontal="right" vertical="center"/>
    </xf>
    <xf numFmtId="0" fontId="19" fillId="0" borderId="0" xfId="9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9" applyFont="1" applyAlignment="1">
      <alignment vertical="center"/>
    </xf>
    <xf numFmtId="0" fontId="20" fillId="12" borderId="25" xfId="9" applyFont="1" applyFill="1" applyBorder="1" applyAlignment="1">
      <alignment horizontal="center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4" fillId="0" borderId="15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167" fontId="3" fillId="0" borderId="28" xfId="0" applyNumberFormat="1" applyFont="1" applyBorder="1" applyAlignment="1">
      <alignment horizontal="center" vertical="center"/>
    </xf>
    <xf numFmtId="0" fontId="25" fillId="0" borderId="0" xfId="0" applyFont="1" applyBorder="1" applyAlignment="1"/>
    <xf numFmtId="0" fontId="26" fillId="0" borderId="0" xfId="0" applyFont="1"/>
    <xf numFmtId="0" fontId="25" fillId="3" borderId="15" xfId="0" applyFont="1" applyFill="1" applyBorder="1" applyAlignment="1">
      <alignment horizontal="left" wrapText="1"/>
    </xf>
    <xf numFmtId="0" fontId="25" fillId="3" borderId="0" xfId="0" applyFont="1" applyFill="1" applyBorder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3" borderId="0" xfId="0" applyFont="1" applyFill="1"/>
    <xf numFmtId="0" fontId="26" fillId="0" borderId="28" xfId="0" applyFont="1" applyBorder="1"/>
    <xf numFmtId="0" fontId="26" fillId="0" borderId="12" xfId="0" applyFont="1" applyBorder="1"/>
    <xf numFmtId="0" fontId="26" fillId="0" borderId="29" xfId="0" applyFont="1" applyBorder="1"/>
    <xf numFmtId="0" fontId="26" fillId="0" borderId="20" xfId="0" applyFont="1" applyBorder="1"/>
    <xf numFmtId="0" fontId="26" fillId="0" borderId="8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9" xfId="0" applyFont="1" applyBorder="1"/>
    <xf numFmtId="0" fontId="26" fillId="0" borderId="23" xfId="0" applyFont="1" applyBorder="1"/>
    <xf numFmtId="0" fontId="12" fillId="0" borderId="0" xfId="0" applyFont="1" applyBorder="1" applyAlignment="1"/>
    <xf numFmtId="0" fontId="5" fillId="0" borderId="0" xfId="0" applyFont="1"/>
    <xf numFmtId="0" fontId="12" fillId="3" borderId="0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3" borderId="0" xfId="0" applyFont="1" applyFill="1"/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/>
    <xf numFmtId="0" fontId="5" fillId="0" borderId="29" xfId="0" applyFont="1" applyBorder="1"/>
    <xf numFmtId="0" fontId="5" fillId="0" borderId="8" xfId="0" applyFont="1" applyBorder="1"/>
    <xf numFmtId="0" fontId="5" fillId="0" borderId="21" xfId="0" applyFont="1" applyBorder="1"/>
    <xf numFmtId="0" fontId="5" fillId="0" borderId="9" xfId="0" applyFont="1" applyBorder="1"/>
    <xf numFmtId="0" fontId="5" fillId="0" borderId="23" xfId="0" applyFont="1" applyBorder="1"/>
    <xf numFmtId="0" fontId="12" fillId="0" borderId="24" xfId="0" applyFont="1" applyBorder="1" applyAlignment="1">
      <alignment horizontal="center"/>
    </xf>
    <xf numFmtId="44" fontId="5" fillId="0" borderId="3" xfId="11" applyFont="1" applyBorder="1"/>
    <xf numFmtId="0" fontId="12" fillId="0" borderId="0" xfId="0" applyFont="1"/>
    <xf numFmtId="44" fontId="12" fillId="3" borderId="0" xfId="11" applyFont="1" applyFill="1" applyBorder="1" applyAlignment="1">
      <alignment horizontal="left"/>
    </xf>
    <xf numFmtId="44" fontId="12" fillId="3" borderId="16" xfId="11" applyFont="1" applyFill="1" applyBorder="1" applyAlignment="1">
      <alignment horizontal="left"/>
    </xf>
    <xf numFmtId="44" fontId="5" fillId="3" borderId="0" xfId="11" applyFont="1" applyFill="1"/>
    <xf numFmtId="44" fontId="5" fillId="0" borderId="13" xfId="11" applyFont="1" applyBorder="1"/>
    <xf numFmtId="44" fontId="5" fillId="0" borderId="29" xfId="11" applyFont="1" applyBorder="1"/>
    <xf numFmtId="44" fontId="5" fillId="0" borderId="5" xfId="11" applyFont="1" applyBorder="1"/>
    <xf numFmtId="44" fontId="5" fillId="0" borderId="21" xfId="11" applyFont="1" applyBorder="1"/>
    <xf numFmtId="0" fontId="5" fillId="0" borderId="10" xfId="0" applyFont="1" applyBorder="1"/>
    <xf numFmtId="44" fontId="5" fillId="0" borderId="14" xfId="11" applyFont="1" applyBorder="1"/>
    <xf numFmtId="44" fontId="5" fillId="0" borderId="30" xfId="11" applyFont="1" applyBorder="1"/>
    <xf numFmtId="44" fontId="5" fillId="0" borderId="0" xfId="11" applyFont="1"/>
    <xf numFmtId="44" fontId="26" fillId="0" borderId="0" xfId="11" applyFont="1"/>
    <xf numFmtId="0" fontId="25" fillId="0" borderId="0" xfId="0" applyFont="1"/>
    <xf numFmtId="0" fontId="12" fillId="0" borderId="15" xfId="0" applyFont="1" applyBorder="1" applyAlignment="1">
      <alignment horizontal="left" wrapText="1"/>
    </xf>
    <xf numFmtId="44" fontId="12" fillId="0" borderId="0" xfId="1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4" fontId="5" fillId="0" borderId="34" xfId="1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44" fontId="5" fillId="0" borderId="31" xfId="11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 indent="5"/>
    </xf>
    <xf numFmtId="44" fontId="5" fillId="0" borderId="35" xfId="11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5"/>
    </xf>
    <xf numFmtId="44" fontId="5" fillId="0" borderId="33" xfId="1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8" borderId="26" xfId="1" applyFont="1" applyFill="1" applyBorder="1" applyAlignment="1">
      <alignment horizontal="center" vertical="center" wrapText="1"/>
    </xf>
    <xf numFmtId="9" fontId="12" fillId="8" borderId="26" xfId="2" applyFont="1" applyFill="1" applyBorder="1" applyAlignment="1">
      <alignment horizontal="center" vertical="center" wrapText="1"/>
    </xf>
    <xf numFmtId="43" fontId="12" fillId="8" borderId="27" xfId="1" applyFont="1" applyFill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center" wrapText="1"/>
    </xf>
    <xf numFmtId="43" fontId="12" fillId="3" borderId="12" xfId="1" applyFont="1" applyFill="1" applyBorder="1" applyAlignment="1">
      <alignment horizontal="center" vertical="center" wrapText="1"/>
    </xf>
    <xf numFmtId="166" fontId="30" fillId="0" borderId="12" xfId="0" applyNumberFormat="1" applyFont="1" applyBorder="1" applyAlignment="1">
      <alignment horizontal="right" vertical="center" wrapText="1"/>
    </xf>
    <xf numFmtId="43" fontId="5" fillId="0" borderId="8" xfId="1" applyFont="1" applyBorder="1" applyAlignment="1">
      <alignment horizontal="center" vertical="center" wrapText="1"/>
    </xf>
    <xf numFmtId="43" fontId="28" fillId="0" borderId="8" xfId="1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6" fontId="30" fillId="0" borderId="39" xfId="0" applyNumberFormat="1" applyFont="1" applyBorder="1" applyAlignment="1">
      <alignment horizontal="right" vertical="center" wrapText="1"/>
    </xf>
    <xf numFmtId="43" fontId="12" fillId="0" borderId="10" xfId="1" applyFont="1" applyBorder="1" applyAlignment="1">
      <alignment horizontal="center" vertical="center" wrapText="1"/>
    </xf>
    <xf numFmtId="43" fontId="12" fillId="3" borderId="39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6" fontId="30" fillId="0" borderId="10" xfId="0" applyNumberFormat="1" applyFont="1" applyBorder="1" applyAlignment="1">
      <alignment horizontal="right" vertical="center" wrapText="1"/>
    </xf>
    <xf numFmtId="166" fontId="30" fillId="0" borderId="8" xfId="0" applyNumberFormat="1" applyFont="1" applyBorder="1" applyAlignment="1">
      <alignment horizontal="right" vertical="center" wrapText="1"/>
    </xf>
    <xf numFmtId="43" fontId="12" fillId="3" borderId="8" xfId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8" borderId="26" xfId="0" applyFont="1" applyFill="1" applyBorder="1" applyAlignment="1">
      <alignment vertical="center" wrapText="1"/>
    </xf>
    <xf numFmtId="166" fontId="12" fillId="8" borderId="26" xfId="0" applyNumberFormat="1" applyFont="1" applyFill="1" applyBorder="1" applyAlignment="1">
      <alignment vertical="center" wrapText="1"/>
    </xf>
    <xf numFmtId="166" fontId="12" fillId="8" borderId="27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2" fillId="8" borderId="2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2" fillId="8" borderId="26" xfId="0" applyFont="1" applyFill="1" applyBorder="1" applyAlignment="1">
      <alignment horizontal="left" wrapText="1"/>
    </xf>
    <xf numFmtId="0" fontId="12" fillId="0" borderId="38" xfId="0" applyFont="1" applyBorder="1" applyAlignment="1">
      <alignment horizontal="left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/>
    <xf numFmtId="0" fontId="5" fillId="0" borderId="2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/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31" fillId="0" borderId="0" xfId="0" applyFont="1"/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4" fontId="13" fillId="4" borderId="38" xfId="11" applyFont="1" applyFill="1" applyBorder="1" applyAlignment="1">
      <alignment horizontal="center" vertical="center" wrapText="1"/>
    </xf>
    <xf numFmtId="44" fontId="13" fillId="4" borderId="24" xfId="11" applyFont="1" applyFill="1" applyBorder="1" applyAlignment="1">
      <alignment horizontal="center" vertical="center" wrapText="1"/>
    </xf>
    <xf numFmtId="44" fontId="32" fillId="4" borderId="32" xfId="11" applyFont="1" applyFill="1" applyBorder="1" applyAlignment="1">
      <alignment horizontal="center" vertical="center" wrapText="1"/>
    </xf>
    <xf numFmtId="44" fontId="32" fillId="4" borderId="34" xfId="11" applyFont="1" applyFill="1" applyBorder="1" applyAlignment="1">
      <alignment horizontal="center" vertical="center" wrapText="1"/>
    </xf>
    <xf numFmtId="0" fontId="25" fillId="0" borderId="0" xfId="5" applyFont="1" applyBorder="1" applyAlignment="1"/>
    <xf numFmtId="0" fontId="26" fillId="0" borderId="0" xfId="5" applyFont="1"/>
    <xf numFmtId="0" fontId="25" fillId="0" borderId="0" xfId="5" applyFont="1" applyFill="1" applyBorder="1" applyAlignment="1"/>
    <xf numFmtId="0" fontId="26" fillId="0" borderId="0" xfId="5" applyFont="1" applyFill="1"/>
    <xf numFmtId="0" fontId="25" fillId="0" borderId="0" xfId="5" applyFont="1" applyBorder="1" applyAlignment="1">
      <alignment horizontal="left"/>
    </xf>
    <xf numFmtId="4" fontId="26" fillId="0" borderId="8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vertical="center" wrapText="1"/>
    </xf>
    <xf numFmtId="4" fontId="26" fillId="0" borderId="0" xfId="5" applyNumberFormat="1" applyFont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33" fillId="0" borderId="0" xfId="5" applyNumberFormat="1" applyFont="1" applyAlignment="1">
      <alignment vertical="center" wrapText="1"/>
    </xf>
    <xf numFmtId="44" fontId="18" fillId="0" borderId="0" xfId="11" applyFont="1" applyFill="1" applyBorder="1" applyAlignment="1">
      <alignment vertical="center" wrapText="1"/>
    </xf>
    <xf numFmtId="44" fontId="25" fillId="0" borderId="0" xfId="11" applyFont="1" applyBorder="1" applyAlignment="1">
      <alignment horizontal="left"/>
    </xf>
    <xf numFmtId="44" fontId="26" fillId="0" borderId="18" xfId="11" applyFont="1" applyBorder="1" applyAlignment="1">
      <alignment horizontal="left" vertical="center" wrapText="1"/>
    </xf>
    <xf numFmtId="44" fontId="26" fillId="0" borderId="8" xfId="11" applyFont="1" applyBorder="1" applyAlignment="1">
      <alignment horizontal="left" vertical="center" wrapText="1"/>
    </xf>
    <xf numFmtId="44" fontId="26" fillId="0" borderId="9" xfId="11" applyFont="1" applyBorder="1" applyAlignment="1">
      <alignment horizontal="left" vertical="center" wrapText="1"/>
    </xf>
    <xf numFmtId="44" fontId="26" fillId="0" borderId="12" xfId="11" applyFont="1" applyBorder="1" applyAlignment="1">
      <alignment horizontal="left" vertical="center" wrapText="1"/>
    </xf>
    <xf numFmtId="44" fontId="26" fillId="0" borderId="10" xfId="11" applyFont="1" applyBorder="1" applyAlignment="1">
      <alignment horizontal="left" vertical="center" wrapText="1"/>
    </xf>
    <xf numFmtId="44" fontId="25" fillId="0" borderId="26" xfId="11" applyFont="1" applyBorder="1" applyAlignment="1">
      <alignment horizontal="center" vertical="center" wrapText="1"/>
    </xf>
    <xf numFmtId="44" fontId="26" fillId="0" borderId="0" xfId="11" applyFont="1" applyAlignment="1">
      <alignment vertical="center" wrapText="1"/>
    </xf>
    <xf numFmtId="44" fontId="26" fillId="0" borderId="18" xfId="11" applyFont="1" applyBorder="1" applyAlignment="1">
      <alignment horizontal="center" vertical="center" wrapText="1"/>
    </xf>
    <xf numFmtId="44" fontId="26" fillId="0" borderId="8" xfId="11" applyFont="1" applyBorder="1" applyAlignment="1">
      <alignment horizontal="center" vertical="center" wrapText="1"/>
    </xf>
    <xf numFmtId="44" fontId="26" fillId="0" borderId="9" xfId="11" applyFont="1" applyBorder="1" applyAlignment="1">
      <alignment horizontal="center" vertical="center" wrapText="1"/>
    </xf>
    <xf numFmtId="44" fontId="26" fillId="0" borderId="12" xfId="11" applyFont="1" applyBorder="1" applyAlignment="1">
      <alignment horizontal="center" vertical="center" wrapText="1"/>
    </xf>
    <xf numFmtId="44" fontId="26" fillId="0" borderId="10" xfId="11" applyFont="1" applyBorder="1" applyAlignment="1">
      <alignment horizontal="center" vertical="center" wrapText="1"/>
    </xf>
    <xf numFmtId="44" fontId="18" fillId="0" borderId="16" xfId="11" applyFont="1" applyFill="1" applyBorder="1" applyAlignment="1">
      <alignment vertical="center" wrapText="1"/>
    </xf>
    <xf numFmtId="44" fontId="26" fillId="0" borderId="19" xfId="11" applyFont="1" applyBorder="1" applyAlignment="1">
      <alignment horizontal="center" vertical="center" wrapText="1"/>
    </xf>
    <xf numFmtId="44" fontId="26" fillId="0" borderId="21" xfId="11" applyFont="1" applyBorder="1" applyAlignment="1">
      <alignment horizontal="center" vertical="center" wrapText="1"/>
    </xf>
    <xf numFmtId="44" fontId="26" fillId="0" borderId="23" xfId="11" applyFont="1" applyBorder="1" applyAlignment="1">
      <alignment horizontal="center" vertical="center" wrapText="1"/>
    </xf>
    <xf numFmtId="44" fontId="26" fillId="0" borderId="29" xfId="11" applyFont="1" applyBorder="1" applyAlignment="1">
      <alignment horizontal="center" vertical="center" wrapText="1"/>
    </xf>
    <xf numFmtId="44" fontId="26" fillId="0" borderId="30" xfId="11" applyFont="1" applyBorder="1" applyAlignment="1">
      <alignment horizontal="center" vertical="center" wrapText="1"/>
    </xf>
    <xf numFmtId="44" fontId="25" fillId="0" borderId="27" xfId="11" applyFont="1" applyBorder="1" applyAlignment="1">
      <alignment horizontal="center" vertical="center" wrapText="1"/>
    </xf>
    <xf numFmtId="0" fontId="26" fillId="0" borderId="5" xfId="0" applyFont="1" applyBorder="1"/>
    <xf numFmtId="0" fontId="26" fillId="0" borderId="11" xfId="0" applyFont="1" applyBorder="1"/>
    <xf numFmtId="0" fontId="25" fillId="3" borderId="15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44" fontId="8" fillId="0" borderId="27" xfId="11" applyFont="1" applyBorder="1"/>
    <xf numFmtId="0" fontId="25" fillId="0" borderId="0" xfId="0" applyFont="1" applyFill="1" applyBorder="1" applyAlignment="1">
      <alignment horizontal="center" vertical="center"/>
    </xf>
    <xf numFmtId="44" fontId="25" fillId="0" borderId="0" xfId="11" applyFont="1" applyFill="1" applyBorder="1" applyAlignment="1">
      <alignment horizontal="center" vertical="center"/>
    </xf>
    <xf numFmtId="0" fontId="26" fillId="0" borderId="28" xfId="0" applyFont="1" applyBorder="1" applyAlignment="1" applyProtection="1">
      <alignment vertical="center" wrapText="1"/>
      <protection locked="0"/>
    </xf>
    <xf numFmtId="0" fontId="26" fillId="0" borderId="47" xfId="0" applyFont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 applyProtection="1">
      <alignment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4" fontId="18" fillId="0" borderId="16" xfId="11" applyFont="1" applyFill="1" applyBorder="1" applyAlignment="1">
      <alignment horizontal="center" vertical="center" wrapText="1"/>
    </xf>
    <xf numFmtId="0" fontId="26" fillId="0" borderId="0" xfId="0" applyFont="1" applyFill="1"/>
    <xf numFmtId="44" fontId="26" fillId="0" borderId="29" xfId="11" applyFont="1" applyBorder="1"/>
    <xf numFmtId="44" fontId="26" fillId="0" borderId="21" xfId="11" applyFont="1" applyBorder="1"/>
    <xf numFmtId="44" fontId="26" fillId="0" borderId="23" xfId="11" applyFont="1" applyBorder="1"/>
    <xf numFmtId="0" fontId="26" fillId="0" borderId="0" xfId="0" applyFont="1" applyBorder="1"/>
    <xf numFmtId="44" fontId="25" fillId="0" borderId="27" xfId="11" applyFont="1" applyBorder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44" fontId="25" fillId="0" borderId="0" xfId="11" applyFont="1" applyFill="1" applyBorder="1" applyAlignment="1">
      <alignment horizontal="center" vertical="center" wrapText="1"/>
    </xf>
    <xf numFmtId="44" fontId="26" fillId="0" borderId="12" xfId="11" applyFont="1" applyBorder="1" applyAlignment="1" applyProtection="1">
      <alignment horizontal="center" vertical="center" wrapText="1"/>
      <protection locked="0"/>
    </xf>
    <xf numFmtId="44" fontId="26" fillId="0" borderId="29" xfId="1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vertical="center" wrapText="1"/>
      <protection locked="0"/>
    </xf>
    <xf numFmtId="2" fontId="26" fillId="0" borderId="8" xfId="0" applyNumberFormat="1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>
      <alignment wrapText="1"/>
    </xf>
    <xf numFmtId="0" fontId="9" fillId="0" borderId="5" xfId="0" applyFont="1" applyBorder="1" applyAlignment="1">
      <alignment wrapText="1"/>
    </xf>
    <xf numFmtId="44" fontId="26" fillId="0" borderId="8" xfId="11" applyFont="1" applyBorder="1" applyAlignment="1" applyProtection="1">
      <alignment horizontal="center" vertical="center" wrapText="1"/>
      <protection locked="0"/>
    </xf>
    <xf numFmtId="44" fontId="26" fillId="0" borderId="21" xfId="1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vertical="center" wrapText="1"/>
      <protection locked="0"/>
    </xf>
    <xf numFmtId="2" fontId="26" fillId="0" borderId="9" xfId="0" applyNumberFormat="1" applyFont="1" applyBorder="1" applyAlignment="1" applyProtection="1">
      <alignment vertical="center" wrapText="1"/>
      <protection locked="0"/>
    </xf>
    <xf numFmtId="0" fontId="26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>
      <alignment wrapText="1"/>
    </xf>
    <xf numFmtId="0" fontId="9" fillId="0" borderId="11" xfId="0" applyFont="1" applyBorder="1" applyAlignment="1">
      <alignment wrapText="1"/>
    </xf>
    <xf numFmtId="44" fontId="26" fillId="0" borderId="9" xfId="11" applyFont="1" applyBorder="1" applyAlignment="1" applyProtection="1">
      <alignment horizontal="center" vertical="center" wrapText="1"/>
      <protection locked="0"/>
    </xf>
    <xf numFmtId="44" fontId="26" fillId="0" borderId="23" xfId="1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8" fillId="0" borderId="33" xfId="0" applyFont="1" applyBorder="1" applyAlignment="1">
      <alignment horizontal="center" wrapText="1"/>
    </xf>
    <xf numFmtId="44" fontId="8" fillId="0" borderId="33" xfId="11" applyFont="1" applyBorder="1" applyAlignment="1">
      <alignment horizontal="center" wrapText="1"/>
    </xf>
    <xf numFmtId="0" fontId="8" fillId="0" borderId="0" xfId="0" applyFont="1" applyAlignment="1">
      <alignment wrapText="1"/>
    </xf>
    <xf numFmtId="44" fontId="9" fillId="0" borderId="0" xfId="11" applyFont="1" applyAlignment="1">
      <alignment wrapText="1"/>
    </xf>
    <xf numFmtId="0" fontId="8" fillId="0" borderId="0" xfId="0" applyFont="1" applyAlignment="1"/>
    <xf numFmtId="0" fontId="13" fillId="4" borderId="25" xfId="0" applyFont="1" applyFill="1" applyBorder="1" applyAlignment="1">
      <alignment horizontal="center" vertical="center" wrapText="1"/>
    </xf>
    <xf numFmtId="44" fontId="13" fillId="4" borderId="26" xfId="11" applyFont="1" applyFill="1" applyBorder="1" applyAlignment="1">
      <alignment horizontal="center" vertical="center" wrapText="1"/>
    </xf>
    <xf numFmtId="44" fontId="13" fillId="4" borderId="27" xfId="1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26" fillId="0" borderId="2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38" xfId="0" applyFont="1" applyFill="1" applyBorder="1" applyAlignment="1">
      <alignment horizontal="center" vertical="center" wrapText="1"/>
    </xf>
    <xf numFmtId="0" fontId="36" fillId="7" borderId="27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166" fontId="38" fillId="0" borderId="26" xfId="0" applyNumberFormat="1" applyFont="1" applyFill="1" applyBorder="1" applyAlignment="1">
      <alignment horizontal="center" vertical="center" wrapText="1"/>
    </xf>
    <xf numFmtId="166" fontId="38" fillId="0" borderId="38" xfId="0" applyNumberFormat="1" applyFont="1" applyFill="1" applyBorder="1" applyAlignment="1">
      <alignment horizontal="center" vertical="center" wrapText="1"/>
    </xf>
    <xf numFmtId="166" fontId="38" fillId="0" borderId="27" xfId="0" applyNumberFormat="1" applyFont="1" applyFill="1" applyBorder="1" applyAlignment="1">
      <alignment horizontal="center" vertical="center" wrapText="1"/>
    </xf>
    <xf numFmtId="0" fontId="32" fillId="4" borderId="25" xfId="5" applyFont="1" applyFill="1" applyBorder="1" applyAlignment="1">
      <alignment horizontal="center" vertical="center" wrapText="1"/>
    </xf>
    <xf numFmtId="44" fontId="32" fillId="4" borderId="26" xfId="11" applyFont="1" applyFill="1" applyBorder="1" applyAlignment="1">
      <alignment horizontal="center" vertical="center" wrapText="1"/>
    </xf>
    <xf numFmtId="44" fontId="32" fillId="4" borderId="27" xfId="11" applyFont="1" applyFill="1" applyBorder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43" fontId="5" fillId="3" borderId="8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vertical="center" wrapText="1"/>
    </xf>
    <xf numFmtId="43" fontId="5" fillId="0" borderId="39" xfId="1" applyFont="1" applyBorder="1" applyAlignment="1">
      <alignment horizontal="center" vertical="center" wrapText="1"/>
    </xf>
    <xf numFmtId="43" fontId="12" fillId="8" borderId="26" xfId="1" applyFont="1" applyFill="1" applyBorder="1" applyAlignment="1">
      <alignment vertical="center" wrapText="1"/>
    </xf>
    <xf numFmtId="14" fontId="5" fillId="0" borderId="3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3" fontId="12" fillId="0" borderId="25" xfId="1" applyFont="1" applyBorder="1" applyAlignment="1">
      <alignment horizontal="center" vertical="center" wrapText="1"/>
    </xf>
    <xf numFmtId="43" fontId="12" fillId="8" borderId="26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justify" vertical="center"/>
    </xf>
    <xf numFmtId="0" fontId="26" fillId="0" borderId="12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0" fillId="0" borderId="8" xfId="0" applyBorder="1"/>
    <xf numFmtId="0" fontId="33" fillId="0" borderId="8" xfId="12" applyFont="1" applyFill="1" applyBorder="1"/>
    <xf numFmtId="0" fontId="33" fillId="0" borderId="8" xfId="0" applyFont="1" applyBorder="1" applyAlignment="1">
      <alignment horizontal="left"/>
    </xf>
    <xf numFmtId="0" fontId="33" fillId="0" borderId="8" xfId="0" applyFont="1" applyBorder="1"/>
    <xf numFmtId="0" fontId="40" fillId="0" borderId="8" xfId="12" applyFont="1" applyFill="1" applyBorder="1"/>
    <xf numFmtId="0" fontId="26" fillId="0" borderId="8" xfId="12" applyFont="1" applyFill="1" applyBorder="1"/>
    <xf numFmtId="0" fontId="26" fillId="0" borderId="8" xfId="0" applyFont="1" applyBorder="1" applyAlignment="1">
      <alignment horizontal="left"/>
    </xf>
    <xf numFmtId="0" fontId="5" fillId="0" borderId="8" xfId="12" applyFont="1" applyFill="1" applyBorder="1"/>
    <xf numFmtId="43" fontId="33" fillId="0" borderId="8" xfId="0" applyNumberFormat="1" applyFont="1" applyBorder="1" applyAlignment="1">
      <alignment horizontal="left"/>
    </xf>
    <xf numFmtId="0" fontId="33" fillId="0" borderId="8" xfId="12" applyFont="1" applyFill="1" applyBorder="1" applyAlignment="1"/>
    <xf numFmtId="0" fontId="25" fillId="3" borderId="0" xfId="0" applyFont="1" applyFill="1" applyAlignment="1">
      <alignment horizontal="center"/>
    </xf>
    <xf numFmtId="44" fontId="25" fillId="3" borderId="0" xfId="0" applyNumberFormat="1" applyFont="1" applyFill="1" applyAlignment="1"/>
    <xf numFmtId="0" fontId="25" fillId="3" borderId="16" xfId="0" applyFont="1" applyFill="1" applyBorder="1" applyAlignment="1">
      <alignment horizontal="center"/>
    </xf>
    <xf numFmtId="44" fontId="26" fillId="3" borderId="0" xfId="0" applyNumberFormat="1" applyFont="1" applyFill="1" applyAlignment="1"/>
    <xf numFmtId="44" fontId="12" fillId="4" borderId="38" xfId="0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horizontal="center"/>
    </xf>
    <xf numFmtId="15" fontId="26" fillId="0" borderId="13" xfId="0" applyNumberFormat="1" applyFont="1" applyBorder="1" applyAlignment="1">
      <alignment horizontal="center"/>
    </xf>
    <xf numFmtId="44" fontId="26" fillId="0" borderId="13" xfId="0" applyNumberFormat="1" applyFont="1" applyBorder="1" applyAlignment="1"/>
    <xf numFmtId="0" fontId="26" fillId="0" borderId="13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15" fontId="26" fillId="0" borderId="5" xfId="0" applyNumberFormat="1" applyFont="1" applyBorder="1" applyAlignment="1">
      <alignment horizontal="center"/>
    </xf>
    <xf numFmtId="44" fontId="26" fillId="0" borderId="5" xfId="0" applyNumberFormat="1" applyFont="1" applyBorder="1" applyAlignment="1"/>
    <xf numFmtId="0" fontId="26" fillId="0" borderId="5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 wrapText="1"/>
    </xf>
    <xf numFmtId="0" fontId="26" fillId="0" borderId="9" xfId="0" applyFont="1" applyBorder="1" applyAlignment="1">
      <alignment horizontal="center"/>
    </xf>
    <xf numFmtId="15" fontId="26" fillId="0" borderId="11" xfId="0" applyNumberFormat="1" applyFont="1" applyBorder="1" applyAlignment="1">
      <alignment horizontal="center"/>
    </xf>
    <xf numFmtId="44" fontId="26" fillId="0" borderId="11" xfId="0" applyNumberFormat="1" applyFont="1" applyBorder="1" applyAlignment="1"/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wrapText="1"/>
    </xf>
    <xf numFmtId="15" fontId="26" fillId="0" borderId="8" xfId="0" applyNumberFormat="1" applyFont="1" applyBorder="1" applyAlignment="1">
      <alignment horizontal="center"/>
    </xf>
    <xf numFmtId="44" fontId="26" fillId="0" borderId="8" xfId="0" applyNumberFormat="1" applyFont="1" applyBorder="1" applyAlignment="1"/>
    <xf numFmtId="14" fontId="26" fillId="0" borderId="8" xfId="0" applyNumberFormat="1" applyFont="1" applyBorder="1" applyAlignment="1">
      <alignment horizontal="center"/>
    </xf>
    <xf numFmtId="44" fontId="26" fillId="0" borderId="0" xfId="0" applyNumberFormat="1" applyFont="1" applyAlignment="1"/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2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2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>
      <alignment horizontal="center"/>
    </xf>
    <xf numFmtId="0" fontId="42" fillId="2" borderId="9" xfId="9" applyNumberFormat="1" applyFont="1" applyFill="1" applyBorder="1" applyAlignment="1">
      <alignment horizontal="center" vertical="center" wrapText="1"/>
    </xf>
    <xf numFmtId="0" fontId="42" fillId="2" borderId="9" xfId="9" applyNumberFormat="1" applyFont="1" applyFill="1" applyBorder="1" applyAlignment="1">
      <alignment horizontal="center" vertical="center" textRotation="90" wrapText="1"/>
    </xf>
    <xf numFmtId="0" fontId="42" fillId="2" borderId="57" xfId="9" applyNumberFormat="1" applyFont="1" applyFill="1" applyBorder="1" applyAlignment="1">
      <alignment horizontal="center" vertical="center" wrapText="1"/>
    </xf>
    <xf numFmtId="0" fontId="27" fillId="9" borderId="22" xfId="9" applyNumberFormat="1" applyFont="1" applyFill="1" applyBorder="1" applyAlignment="1">
      <alignment horizontal="center" vertical="center" wrapText="1"/>
    </xf>
    <xf numFmtId="0" fontId="27" fillId="9" borderId="9" xfId="9" applyNumberFormat="1" applyFont="1" applyFill="1" applyBorder="1" applyAlignment="1">
      <alignment horizontal="center" vertical="center" wrapText="1"/>
    </xf>
    <xf numFmtId="4" fontId="27" fillId="11" borderId="9" xfId="9" applyNumberFormat="1" applyFont="1" applyFill="1" applyBorder="1" applyAlignment="1">
      <alignment horizontal="center" vertical="center" wrapText="1"/>
    </xf>
    <xf numFmtId="4" fontId="27" fillId="11" borderId="23" xfId="9" applyNumberFormat="1" applyFont="1" applyFill="1" applyBorder="1" applyAlignment="1">
      <alignment horizontal="center" vertical="center" wrapText="1"/>
    </xf>
    <xf numFmtId="4" fontId="27" fillId="9" borderId="9" xfId="9" applyNumberFormat="1" applyFont="1" applyFill="1" applyBorder="1" applyAlignment="1">
      <alignment horizontal="center" vertical="center" wrapText="1"/>
    </xf>
    <xf numFmtId="4" fontId="27" fillId="10" borderId="24" xfId="9" applyNumberFormat="1" applyFont="1" applyFill="1" applyBorder="1" applyAlignment="1">
      <alignment horizontal="center" vertical="center" wrapText="1"/>
    </xf>
    <xf numFmtId="4" fontId="43" fillId="0" borderId="0" xfId="9" applyNumberFormat="1" applyFont="1" applyFill="1" applyBorder="1" applyAlignment="1">
      <alignment horizontal="center" vertical="center" wrapText="1"/>
    </xf>
    <xf numFmtId="164" fontId="44" fillId="0" borderId="0" xfId="3" applyNumberFormat="1" applyFont="1" applyFill="1" applyAlignment="1">
      <alignment vertical="center"/>
    </xf>
    <xf numFmtId="0" fontId="3" fillId="0" borderId="12" xfId="9" applyFont="1" applyFill="1" applyBorder="1" applyAlignment="1">
      <alignment horizontal="center" vertical="center"/>
    </xf>
    <xf numFmtId="169" fontId="3" fillId="0" borderId="8" xfId="13" applyNumberFormat="1" applyFont="1" applyBorder="1" applyAlignment="1">
      <alignment horizontal="center" vertical="center"/>
    </xf>
    <xf numFmtId="167" fontId="3" fillId="0" borderId="8" xfId="13" applyNumberFormat="1" applyFont="1" applyBorder="1" applyAlignment="1">
      <alignment horizontal="center" vertical="center"/>
    </xf>
    <xf numFmtId="170" fontId="3" fillId="0" borderId="8" xfId="13" applyNumberFormat="1" applyFont="1" applyBorder="1" applyAlignment="1">
      <alignment horizontal="center" vertical="center"/>
    </xf>
    <xf numFmtId="167" fontId="3" fillId="0" borderId="12" xfId="13" applyNumberFormat="1" applyFont="1" applyBorder="1" applyAlignment="1">
      <alignment horizontal="center" vertical="center"/>
    </xf>
    <xf numFmtId="0" fontId="3" fillId="0" borderId="12" xfId="9" applyFont="1" applyFill="1" applyBorder="1" applyAlignment="1">
      <alignment vertical="center"/>
    </xf>
    <xf numFmtId="14" fontId="2" fillId="0" borderId="12" xfId="9" applyNumberFormat="1" applyFill="1" applyBorder="1" applyAlignment="1">
      <alignment horizontal="center" vertical="center"/>
    </xf>
    <xf numFmtId="0" fontId="3" fillId="0" borderId="13" xfId="9" applyFont="1" applyFill="1" applyBorder="1" applyAlignment="1">
      <alignment vertical="center"/>
    </xf>
    <xf numFmtId="4" fontId="3" fillId="0" borderId="28" xfId="9" applyNumberFormat="1" applyFont="1" applyFill="1" applyBorder="1" applyAlignment="1">
      <alignment horizontal="right" vertical="center"/>
    </xf>
    <xf numFmtId="4" fontId="3" fillId="0" borderId="12" xfId="9" applyNumberFormat="1" applyFont="1" applyFill="1" applyBorder="1" applyAlignment="1">
      <alignment horizontal="right" vertical="center"/>
    </xf>
    <xf numFmtId="4" fontId="3" fillId="0" borderId="29" xfId="9" applyNumberFormat="1" applyFont="1" applyFill="1" applyBorder="1" applyAlignment="1">
      <alignment horizontal="right" vertical="center"/>
    </xf>
    <xf numFmtId="4" fontId="3" fillId="0" borderId="12" xfId="14" applyNumberFormat="1" applyFont="1" applyFill="1" applyBorder="1" applyAlignment="1">
      <alignment vertical="center"/>
    </xf>
    <xf numFmtId="4" fontId="2" fillId="0" borderId="46" xfId="9" applyNumberFormat="1" applyFill="1" applyBorder="1" applyAlignment="1">
      <alignment horizontal="right" vertical="center"/>
    </xf>
    <xf numFmtId="164" fontId="2" fillId="0" borderId="0" xfId="9" applyNumberFormat="1" applyFill="1" applyBorder="1" applyAlignment="1">
      <alignment vertical="center"/>
    </xf>
    <xf numFmtId="164" fontId="3" fillId="0" borderId="0" xfId="3" applyNumberFormat="1" applyFont="1" applyFill="1" applyAlignment="1">
      <alignment vertical="center"/>
    </xf>
    <xf numFmtId="0" fontId="3" fillId="0" borderId="0" xfId="13" applyFont="1"/>
    <xf numFmtId="0" fontId="3" fillId="0" borderId="0" xfId="13" applyFont="1" applyAlignment="1">
      <alignment horizontal="center"/>
    </xf>
    <xf numFmtId="0" fontId="6" fillId="0" borderId="0" xfId="9" applyFont="1" applyFill="1" applyAlignment="1">
      <alignment vertical="center"/>
    </xf>
    <xf numFmtId="0" fontId="6" fillId="0" borderId="0" xfId="9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4" fontId="3" fillId="0" borderId="0" xfId="3" applyNumberFormat="1" applyFont="1" applyAlignment="1">
      <alignment horizontal="center" vertical="center"/>
    </xf>
    <xf numFmtId="0" fontId="3" fillId="0" borderId="58" xfId="9" applyFont="1" applyBorder="1" applyAlignment="1">
      <alignment vertical="center" wrapText="1"/>
    </xf>
    <xf numFmtId="0" fontId="3" fillId="0" borderId="4" xfId="9" applyFont="1" applyBorder="1" applyAlignment="1">
      <alignment vertical="center" wrapText="1"/>
    </xf>
    <xf numFmtId="0" fontId="3" fillId="0" borderId="33" xfId="9" applyFont="1" applyBorder="1" applyAlignment="1">
      <alignment vertical="center" wrapText="1"/>
    </xf>
    <xf numFmtId="0" fontId="42" fillId="2" borderId="11" xfId="9" applyNumberFormat="1" applyFont="1" applyFill="1" applyBorder="1" applyAlignment="1">
      <alignment horizontal="center" vertical="center" wrapText="1"/>
    </xf>
    <xf numFmtId="0" fontId="6" fillId="0" borderId="36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18" fillId="10" borderId="59" xfId="9" applyFont="1" applyFill="1" applyBorder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19" fillId="0" borderId="4" xfId="9" applyFont="1" applyBorder="1" applyAlignment="1">
      <alignment horizontal="center" vertical="center"/>
    </xf>
    <xf numFmtId="0" fontId="19" fillId="0" borderId="6" xfId="9" applyFont="1" applyBorder="1" applyAlignment="1">
      <alignment horizontal="center" vertical="center"/>
    </xf>
    <xf numFmtId="0" fontId="18" fillId="10" borderId="10" xfId="9" applyFont="1" applyFill="1" applyBorder="1" applyAlignment="1">
      <alignment horizontal="center" vertical="center" wrapText="1"/>
    </xf>
    <xf numFmtId="0" fontId="18" fillId="10" borderId="30" xfId="9" applyFont="1" applyFill="1" applyBorder="1" applyAlignment="1">
      <alignment horizontal="center" vertical="center" wrapText="1"/>
    </xf>
    <xf numFmtId="169" fontId="3" fillId="0" borderId="10" xfId="13" applyNumberFormat="1" applyFont="1" applyBorder="1" applyAlignment="1">
      <alignment horizontal="center" vertical="center"/>
    </xf>
    <xf numFmtId="169" fontId="3" fillId="0" borderId="12" xfId="13" applyNumberFormat="1" applyFont="1" applyBorder="1" applyAlignment="1">
      <alignment horizontal="center" vertical="center"/>
    </xf>
    <xf numFmtId="167" fontId="3" fillId="0" borderId="10" xfId="13" applyNumberFormat="1" applyFont="1" applyBorder="1" applyAlignment="1">
      <alignment horizontal="center" vertical="center"/>
    </xf>
    <xf numFmtId="167" fontId="3" fillId="0" borderId="12" xfId="13" applyNumberFormat="1" applyFont="1" applyBorder="1" applyAlignment="1">
      <alignment horizontal="center" vertical="center"/>
    </xf>
    <xf numFmtId="170" fontId="3" fillId="0" borderId="10" xfId="13" applyNumberFormat="1" applyFont="1" applyBorder="1" applyAlignment="1">
      <alignment horizontal="center" vertical="center"/>
    </xf>
    <xf numFmtId="170" fontId="3" fillId="0" borderId="12" xfId="13" applyNumberFormat="1" applyFont="1" applyBorder="1" applyAlignment="1">
      <alignment horizontal="center" vertical="center"/>
    </xf>
    <xf numFmtId="0" fontId="6" fillId="0" borderId="52" xfId="9" applyFont="1" applyBorder="1" applyAlignment="1">
      <alignment horizontal="center" vertical="center"/>
    </xf>
    <xf numFmtId="0" fontId="6" fillId="0" borderId="51" xfId="9" applyFont="1" applyBorder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32" fillId="4" borderId="3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left"/>
    </xf>
    <xf numFmtId="0" fontId="25" fillId="0" borderId="2" xfId="5" applyFont="1" applyBorder="1" applyAlignment="1">
      <alignment horizontal="left"/>
    </xf>
    <xf numFmtId="0" fontId="25" fillId="0" borderId="3" xfId="5" applyFont="1" applyBorder="1" applyAlignment="1">
      <alignment horizontal="left"/>
    </xf>
    <xf numFmtId="0" fontId="32" fillId="4" borderId="26" xfId="5" applyFont="1" applyFill="1" applyBorder="1" applyAlignment="1">
      <alignment horizontal="center" vertical="center" wrapText="1"/>
    </xf>
    <xf numFmtId="4" fontId="26" fillId="0" borderId="41" xfId="5" applyNumberFormat="1" applyFont="1" applyBorder="1" applyAlignment="1">
      <alignment horizontal="center" vertical="center" wrapText="1"/>
    </xf>
    <xf numFmtId="4" fontId="26" fillId="0" borderId="43" xfId="5" applyNumberFormat="1" applyFont="1" applyBorder="1" applyAlignment="1">
      <alignment horizontal="center" vertical="center" wrapText="1"/>
    </xf>
    <xf numFmtId="4" fontId="26" fillId="0" borderId="44" xfId="5" applyNumberFormat="1" applyFont="1" applyBorder="1" applyAlignment="1">
      <alignment horizontal="center" vertical="center" wrapText="1"/>
    </xf>
    <xf numFmtId="0" fontId="26" fillId="0" borderId="42" xfId="5" applyFont="1" applyBorder="1" applyAlignment="1">
      <alignment horizontal="left" vertical="center" wrapText="1"/>
    </xf>
    <xf numFmtId="0" fontId="26" fillId="0" borderId="18" xfId="5" applyFont="1" applyBorder="1" applyAlignment="1">
      <alignment horizontal="left" vertical="center" wrapText="1"/>
    </xf>
    <xf numFmtId="0" fontId="26" fillId="0" borderId="7" xfId="5" applyFont="1" applyBorder="1" applyAlignment="1">
      <alignment horizontal="left" vertical="center" wrapText="1"/>
    </xf>
    <xf numFmtId="0" fontId="26" fillId="0" borderId="8" xfId="5" applyFont="1" applyBorder="1" applyAlignment="1">
      <alignment horizontal="left" vertical="center" wrapText="1"/>
    </xf>
    <xf numFmtId="0" fontId="26" fillId="0" borderId="45" xfId="5" applyFont="1" applyBorder="1" applyAlignment="1">
      <alignment horizontal="left" vertical="center" wrapText="1"/>
    </xf>
    <xf numFmtId="0" fontId="26" fillId="0" borderId="9" xfId="5" applyFont="1" applyBorder="1" applyAlignment="1">
      <alignment horizontal="left" vertical="center" wrapText="1"/>
    </xf>
    <xf numFmtId="4" fontId="26" fillId="0" borderId="7" xfId="5" applyNumberFormat="1" applyFont="1" applyBorder="1" applyAlignment="1">
      <alignment horizontal="center" vertical="center" wrapText="1"/>
    </xf>
    <xf numFmtId="4" fontId="26" fillId="0" borderId="7" xfId="5" applyNumberFormat="1" applyFont="1" applyBorder="1" applyAlignment="1">
      <alignment horizontal="left" vertical="center" wrapText="1"/>
    </xf>
    <xf numFmtId="4" fontId="26" fillId="0" borderId="8" xfId="5" applyNumberFormat="1" applyFont="1" applyBorder="1" applyAlignment="1">
      <alignment horizontal="left" vertical="center" wrapText="1"/>
    </xf>
    <xf numFmtId="4" fontId="26" fillId="0" borderId="48" xfId="5" applyNumberFormat="1" applyFont="1" applyBorder="1" applyAlignment="1">
      <alignment horizontal="left" vertical="center" wrapText="1"/>
    </xf>
    <xf numFmtId="4" fontId="26" fillId="0" borderId="10" xfId="5" applyNumberFormat="1" applyFont="1" applyBorder="1" applyAlignment="1">
      <alignment horizontal="left" vertical="center" wrapText="1"/>
    </xf>
    <xf numFmtId="4" fontId="25" fillId="0" borderId="25" xfId="5" applyNumberFormat="1" applyFont="1" applyBorder="1" applyAlignment="1">
      <alignment horizontal="center" vertical="center" wrapText="1"/>
    </xf>
    <xf numFmtId="4" fontId="25" fillId="0" borderId="26" xfId="5" applyNumberFormat="1" applyFont="1" applyBorder="1" applyAlignment="1">
      <alignment horizontal="center" vertical="center" wrapText="1"/>
    </xf>
    <xf numFmtId="4" fontId="26" fillId="0" borderId="46" xfId="5" applyNumberFormat="1" applyFont="1" applyBorder="1" applyAlignment="1">
      <alignment horizontal="center" vertical="center" wrapText="1"/>
    </xf>
    <xf numFmtId="4" fontId="26" fillId="0" borderId="47" xfId="5" applyNumberFormat="1" applyFont="1" applyBorder="1" applyAlignment="1">
      <alignment horizontal="left" vertical="center" wrapText="1"/>
    </xf>
    <xf numFmtId="4" fontId="26" fillId="0" borderId="12" xfId="5" applyNumberFormat="1" applyFont="1" applyBorder="1" applyAlignment="1">
      <alignment horizontal="left" vertical="center" wrapText="1"/>
    </xf>
    <xf numFmtId="4" fontId="26" fillId="0" borderId="7" xfId="6" applyNumberFormat="1" applyFont="1" applyBorder="1" applyAlignment="1">
      <alignment horizontal="left" vertical="center" wrapText="1"/>
    </xf>
    <xf numFmtId="4" fontId="26" fillId="0" borderId="8" xfId="6" applyNumberFormat="1" applyFont="1" applyBorder="1" applyAlignment="1">
      <alignment horizontal="left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4" fontId="13" fillId="4" borderId="19" xfId="11" applyFont="1" applyFill="1" applyBorder="1" applyAlignment="1">
      <alignment horizontal="center" vertical="center" wrapText="1"/>
    </xf>
    <xf numFmtId="44" fontId="13" fillId="4" borderId="23" xfId="1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25" fillId="3" borderId="3" xfId="0" applyFont="1" applyFill="1" applyBorder="1" applyAlignment="1">
      <alignment horizontal="center" wrapText="1"/>
    </xf>
    <xf numFmtId="0" fontId="26" fillId="0" borderId="51" xfId="0" applyFont="1" applyBorder="1" applyAlignment="1">
      <alignment horizontal="left" vertical="top" wrapText="1"/>
    </xf>
    <xf numFmtId="0" fontId="26" fillId="0" borderId="39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43" fontId="26" fillId="0" borderId="51" xfId="1" applyFont="1" applyBorder="1" applyAlignment="1">
      <alignment horizontal="center" vertical="top"/>
    </xf>
    <xf numFmtId="43" fontId="26" fillId="0" borderId="39" xfId="1" applyFont="1" applyBorder="1" applyAlignment="1">
      <alignment horizontal="center" vertical="top"/>
    </xf>
    <xf numFmtId="43" fontId="26" fillId="0" borderId="12" xfId="1" applyFont="1" applyBorder="1" applyAlignment="1">
      <alignment horizontal="center" vertical="top"/>
    </xf>
    <xf numFmtId="0" fontId="26" fillId="0" borderId="55" xfId="0" applyFont="1" applyBorder="1" applyAlignment="1">
      <alignment horizontal="center" vertical="top" wrapText="1"/>
    </xf>
    <xf numFmtId="0" fontId="26" fillId="0" borderId="56" xfId="0" applyFont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top" wrapText="1"/>
    </xf>
  </cellXfs>
  <cellStyles count="15">
    <cellStyle name="40% - Énfasis1" xfId="12" builtinId="31"/>
    <cellStyle name="Euro" xfId="8"/>
    <cellStyle name="Millares" xfId="1" builtinId="3"/>
    <cellStyle name="Moneda" xfId="11" builtinId="4"/>
    <cellStyle name="Moneda 5" xfId="4"/>
    <cellStyle name="Normal" xfId="0" builtinId="0"/>
    <cellStyle name="Normal 2" xfId="7"/>
    <cellStyle name="Normal 2 2" xfId="13"/>
    <cellStyle name="Normal 5" xfId="3"/>
    <cellStyle name="Normal 5 2" xfId="5"/>
    <cellStyle name="Normal 6" xfId="6"/>
    <cellStyle name="Normal_~9885111" xfId="9"/>
    <cellStyle name="Normal_~9885111 2" xfId="14"/>
    <cellStyle name="Porcentaje" xfId="2" builtin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1038782</xdr:colOff>
      <xdr:row>1</xdr:row>
      <xdr:rowOff>0</xdr:rowOff>
    </xdr:from>
    <xdr:to>
      <xdr:col>8</xdr:col>
      <xdr:colOff>1711077</xdr:colOff>
      <xdr:row>2</xdr:row>
      <xdr:rowOff>197224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:a16="http://schemas.microsoft.com/office/drawing/2014/main" id="{C212ECF4-2DE8-4718-A12E-A309BCAF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34307" y="295275"/>
          <a:ext cx="1710520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285750</xdr:colOff>
      <xdr:row>0</xdr:row>
      <xdr:rowOff>133350</xdr:rowOff>
    </xdr:from>
    <xdr:ext cx="2408962" cy="631031"/>
    <xdr:pic>
      <xdr:nvPicPr>
        <xdr:cNvPr id="3" name="2 Imagen">
          <a:extLst>
            <a:ext uri="{FF2B5EF4-FFF2-40B4-BE49-F238E27FC236}">
              <a16:creationId xmlns:a16="http://schemas.microsoft.com/office/drawing/2014/main" id="{16C6761B-445E-46F7-9160-7A385D85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08962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133350</xdr:rowOff>
    </xdr:from>
    <xdr:to>
      <xdr:col>7</xdr:col>
      <xdr:colOff>427184</xdr:colOff>
      <xdr:row>2</xdr:row>
      <xdr:rowOff>219075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4403F61-4A88-40B2-8DC7-46B4D9DA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3988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1714478</xdr:colOff>
      <xdr:row>2</xdr:row>
      <xdr:rowOff>197224</xdr:rowOff>
    </xdr:to>
    <xdr:pic>
      <xdr:nvPicPr>
        <xdr:cNvPr id="3" name="0 Imagen" descr="301118_JAL_4_NIVEL_SECRETARÍA_DE LA HACIENDA PÚBLICA_HOJA.jpg">
          <a:extLst>
            <a:ext uri="{FF2B5EF4-FFF2-40B4-BE49-F238E27FC236}">
              <a16:creationId xmlns:a16="http://schemas.microsoft.com/office/drawing/2014/main" id="{BA11C780-DC8A-45D5-B365-CAB84235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392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442152</xdr:colOff>
      <xdr:row>2</xdr:row>
      <xdr:rowOff>219075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611B1B8-004B-4F36-A819-96C96AD6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1382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1714478</xdr:colOff>
      <xdr:row>2</xdr:row>
      <xdr:rowOff>197224</xdr:rowOff>
    </xdr:to>
    <xdr:pic>
      <xdr:nvPicPr>
        <xdr:cNvPr id="5" name="0 Imagen" descr="301118_JAL_4_NIVEL_SECRETARÍA_DE LA HACIENDA PÚBLICA_HOJA.jpg">
          <a:extLst>
            <a:ext uri="{FF2B5EF4-FFF2-40B4-BE49-F238E27FC236}">
              <a16:creationId xmlns:a16="http://schemas.microsoft.com/office/drawing/2014/main" id="{FB50F7C7-1909-4552-B56B-115A5954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392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427184</xdr:colOff>
      <xdr:row>2</xdr:row>
      <xdr:rowOff>219075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E74D85F-15A7-4CEF-A7B2-A67D9C4B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3988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1714478</xdr:colOff>
      <xdr:row>2</xdr:row>
      <xdr:rowOff>197224</xdr:rowOff>
    </xdr:to>
    <xdr:pic>
      <xdr:nvPicPr>
        <xdr:cNvPr id="7" name="0 Imagen" descr="301118_JAL_4_NIVEL_SECRETARÍA_DE LA HACIENDA PÚBLICA_HOJA.jpg">
          <a:extLst>
            <a:ext uri="{FF2B5EF4-FFF2-40B4-BE49-F238E27FC236}">
              <a16:creationId xmlns:a16="http://schemas.microsoft.com/office/drawing/2014/main" id="{8226CF5B-BA14-459A-82A1-1463296F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392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437731</xdr:colOff>
      <xdr:row>2</xdr:row>
      <xdr:rowOff>219075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34403F61-4A88-40B2-8DC7-46B4D9DA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094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1713116</xdr:colOff>
      <xdr:row>2</xdr:row>
      <xdr:rowOff>197224</xdr:rowOff>
    </xdr:to>
    <xdr:pic>
      <xdr:nvPicPr>
        <xdr:cNvPr id="9" name="0 Imagen" descr="301118_JAL_4_NIVEL_SECRETARÍA_DE LA HACIENDA PÚBLICA_HOJA.jpg">
          <a:extLst>
            <a:ext uri="{FF2B5EF4-FFF2-40B4-BE49-F238E27FC236}">
              <a16:creationId xmlns:a16="http://schemas.microsoft.com/office/drawing/2014/main" id="{BA11C780-DC8A-45D5-B365-CAB84235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5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458142</xdr:colOff>
      <xdr:row>2</xdr:row>
      <xdr:rowOff>219075</xdr:rowOff>
    </xdr:to>
    <xdr:pic>
      <xdr:nvPicPr>
        <xdr:cNvPr id="10" name="2 Imagen">
          <a:extLst>
            <a:ext uri="{FF2B5EF4-FFF2-40B4-BE49-F238E27FC236}">
              <a16:creationId xmlns:a16="http://schemas.microsoft.com/office/drawing/2014/main" id="{1611B1B8-004B-4F36-A819-96C96AD6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2981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1713116</xdr:colOff>
      <xdr:row>2</xdr:row>
      <xdr:rowOff>197224</xdr:rowOff>
    </xdr:to>
    <xdr:pic>
      <xdr:nvPicPr>
        <xdr:cNvPr id="11" name="0 Imagen" descr="301118_JAL_4_NIVEL_SECRETARÍA_DE LA HACIENDA PÚBLICA_HOJA.jpg">
          <a:extLst>
            <a:ext uri="{FF2B5EF4-FFF2-40B4-BE49-F238E27FC236}">
              <a16:creationId xmlns:a16="http://schemas.microsoft.com/office/drawing/2014/main" id="{FB50F7C7-1909-4552-B56B-115A5954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5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437731</xdr:colOff>
      <xdr:row>2</xdr:row>
      <xdr:rowOff>219075</xdr:rowOff>
    </xdr:to>
    <xdr:pic>
      <xdr:nvPicPr>
        <xdr:cNvPr id="12" name="2 Imagen">
          <a:extLst>
            <a:ext uri="{FF2B5EF4-FFF2-40B4-BE49-F238E27FC236}">
              <a16:creationId xmlns:a16="http://schemas.microsoft.com/office/drawing/2014/main" id="{2E74D85F-15A7-4CEF-A7B2-A67D9C4B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094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1713116</xdr:colOff>
      <xdr:row>2</xdr:row>
      <xdr:rowOff>197224</xdr:rowOff>
    </xdr:to>
    <xdr:pic>
      <xdr:nvPicPr>
        <xdr:cNvPr id="13" name="0 Imagen" descr="301118_JAL_4_NIVEL_SECRETARÍA_DE LA HACIENDA PÚBLICA_HOJA.jpg">
          <a:extLst>
            <a:ext uri="{FF2B5EF4-FFF2-40B4-BE49-F238E27FC236}">
              <a16:creationId xmlns:a16="http://schemas.microsoft.com/office/drawing/2014/main" id="{8226CF5B-BA14-459A-82A1-1463296F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5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467666</xdr:colOff>
      <xdr:row>3</xdr:row>
      <xdr:rowOff>0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34403F61-4A88-40B2-8DC7-46B4D9DA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39341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1713117</xdr:colOff>
      <xdr:row>2</xdr:row>
      <xdr:rowOff>35299</xdr:rowOff>
    </xdr:to>
    <xdr:pic>
      <xdr:nvPicPr>
        <xdr:cNvPr id="15" name="0 Imagen" descr="301118_JAL_4_NIVEL_SECRETARÍA_DE LA HACIENDA PÚBLICA_HOJA.jpg">
          <a:extLst>
            <a:ext uri="{FF2B5EF4-FFF2-40B4-BE49-F238E27FC236}">
              <a16:creationId xmlns:a16="http://schemas.microsoft.com/office/drawing/2014/main" id="{BA11C780-DC8A-45D5-B365-CAB84235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60" cy="46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309823</xdr:colOff>
      <xdr:row>3</xdr:row>
      <xdr:rowOff>0</xdr:rowOff>
    </xdr:to>
    <xdr:pic>
      <xdr:nvPicPr>
        <xdr:cNvPr id="16" name="2 Imagen">
          <a:extLst>
            <a:ext uri="{FF2B5EF4-FFF2-40B4-BE49-F238E27FC236}">
              <a16:creationId xmlns:a16="http://schemas.microsoft.com/office/drawing/2014/main" id="{1611B1B8-004B-4F36-A819-96C96AD6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281498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1713117</xdr:colOff>
      <xdr:row>2</xdr:row>
      <xdr:rowOff>35299</xdr:rowOff>
    </xdr:to>
    <xdr:pic>
      <xdr:nvPicPr>
        <xdr:cNvPr id="17" name="0 Imagen" descr="301118_JAL_4_NIVEL_SECRETARÍA_DE LA HACIENDA PÚBLICA_HOJA.jpg">
          <a:extLst>
            <a:ext uri="{FF2B5EF4-FFF2-40B4-BE49-F238E27FC236}">
              <a16:creationId xmlns:a16="http://schemas.microsoft.com/office/drawing/2014/main" id="{FB50F7C7-1909-4552-B56B-115A5954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60" cy="46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133350</xdr:rowOff>
    </xdr:from>
    <xdr:to>
      <xdr:col>7</xdr:col>
      <xdr:colOff>467666</xdr:colOff>
      <xdr:row>3</xdr:row>
      <xdr:rowOff>0</xdr:rowOff>
    </xdr:to>
    <xdr:pic>
      <xdr:nvPicPr>
        <xdr:cNvPr id="18" name="2 Imagen">
          <a:extLst>
            <a:ext uri="{FF2B5EF4-FFF2-40B4-BE49-F238E27FC236}">
              <a16:creationId xmlns:a16="http://schemas.microsoft.com/office/drawing/2014/main" id="{2E74D85F-15A7-4CEF-A7B2-A67D9C4B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3350"/>
          <a:ext cx="2439341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1713117</xdr:colOff>
      <xdr:row>2</xdr:row>
      <xdr:rowOff>35299</xdr:rowOff>
    </xdr:to>
    <xdr:pic>
      <xdr:nvPicPr>
        <xdr:cNvPr id="19" name="0 Imagen" descr="301118_JAL_4_NIVEL_SECRETARÍA_DE LA HACIENDA PÚBLICA_HOJA.jpg">
          <a:extLst>
            <a:ext uri="{FF2B5EF4-FFF2-40B4-BE49-F238E27FC236}">
              <a16:creationId xmlns:a16="http://schemas.microsoft.com/office/drawing/2014/main" id="{8226CF5B-BA14-459A-82A1-1463296F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43832" y="295275"/>
          <a:ext cx="1712560" cy="46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3571875" cy="37414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A04ABE-18CE-4526-B5DB-417517CFDCAB}"/>
            </a:ext>
          </a:extLst>
        </xdr:cNvPr>
        <xdr:cNvSpPr txBox="1"/>
      </xdr:nvSpPr>
      <xdr:spPr>
        <a:xfrm rot="20064921">
          <a:off x="2314575" y="2114550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0</xdr:rowOff>
    </xdr:from>
    <xdr:ext cx="3571875" cy="37414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BE784D-2958-4E56-B252-7AA1F956B1EB}"/>
            </a:ext>
          </a:extLst>
        </xdr:cNvPr>
        <xdr:cNvSpPr txBox="1"/>
      </xdr:nvSpPr>
      <xdr:spPr>
        <a:xfrm rot="20064921">
          <a:off x="4543425" y="2066925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0</xdr:rowOff>
    </xdr:from>
    <xdr:ext cx="3571875" cy="37414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86013F-C92A-421D-8A43-DB3E159A096E}"/>
            </a:ext>
          </a:extLst>
        </xdr:cNvPr>
        <xdr:cNvSpPr txBox="1"/>
      </xdr:nvSpPr>
      <xdr:spPr>
        <a:xfrm rot="20064921">
          <a:off x="4914900" y="2238375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.-%20Anexos%20del%2001%20al%2031%20de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"/>
      <sheetName val="Anexo 8. Cuentas Bancarias"/>
      <sheetName val="Anexo 9.Parque Veh y Combustibl"/>
      <sheetName val="Anexo 10. Auditorías"/>
      <sheetName val="Anexo 11. Medidas de Austeridad"/>
      <sheetName val="Anexo 12. Activos"/>
      <sheetName val="Anexo 13. Control Interno"/>
      <sheetName val="Anexo 14. Adquisiciones"/>
    </sheetNames>
    <sheetDataSet>
      <sheetData sheetId="0">
        <row r="37">
          <cell r="X37">
            <v>340737.89999999985</v>
          </cell>
          <cell r="Y37">
            <v>14950</v>
          </cell>
          <cell r="Z37">
            <v>8050</v>
          </cell>
          <cell r="AA37">
            <v>0</v>
          </cell>
          <cell r="AB37">
            <v>9352.1999999999989</v>
          </cell>
          <cell r="AC37">
            <v>0</v>
          </cell>
          <cell r="AD37">
            <v>0</v>
          </cell>
          <cell r="AE37">
            <v>0</v>
          </cell>
          <cell r="AF37">
            <v>4088854.8000000007</v>
          </cell>
          <cell r="AG37">
            <v>179400</v>
          </cell>
          <cell r="AH37">
            <v>96600</v>
          </cell>
          <cell r="AI37">
            <v>0</v>
          </cell>
          <cell r="AJ37">
            <v>112226.40000000002</v>
          </cell>
          <cell r="AK37">
            <v>590896.5</v>
          </cell>
          <cell r="AL37">
            <v>59089.65</v>
          </cell>
          <cell r="AM37">
            <v>153415.94999999995</v>
          </cell>
          <cell r="AN37">
            <v>744529.92000000004</v>
          </cell>
          <cell r="AO37"/>
          <cell r="AP37">
            <v>127633.56000000003</v>
          </cell>
          <cell r="AQ37">
            <v>252535.92000000007</v>
          </cell>
          <cell r="AR37">
            <v>85089.239999999991</v>
          </cell>
          <cell r="AS37">
            <v>165600</v>
          </cell>
          <cell r="AT37">
            <v>0</v>
          </cell>
          <cell r="AU37">
            <v>0</v>
          </cell>
          <cell r="AV37">
            <v>0</v>
          </cell>
          <cell r="AW37">
            <v>6655871.9399999985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117"/>
  <sheetViews>
    <sheetView topLeftCell="K1" zoomScale="70" zoomScaleNormal="70" workbookViewId="0"/>
  </sheetViews>
  <sheetFormatPr baseColWidth="10" defaultColWidth="9.140625" defaultRowHeight="12.75" x14ac:dyDescent="0.25"/>
  <cols>
    <col min="1" max="1" width="9.140625" style="397"/>
    <col min="2" max="2" width="6.140625" style="398" customWidth="1"/>
    <col min="3" max="3" width="4.5703125" style="398" customWidth="1"/>
    <col min="4" max="4" width="5.140625" style="398" customWidth="1"/>
    <col min="5" max="5" width="6.42578125" style="398" bestFit="1" customWidth="1"/>
    <col min="6" max="6" width="5.28515625" style="398" customWidth="1"/>
    <col min="7" max="7" width="6.140625" style="399" customWidth="1"/>
    <col min="8" max="8" width="7.140625" style="399" customWidth="1"/>
    <col min="9" max="9" width="33.7109375" style="397" bestFit="1" customWidth="1"/>
    <col min="10" max="10" width="16.5703125" style="397" customWidth="1"/>
    <col min="11" max="11" width="6.85546875" style="398" customWidth="1"/>
    <col min="12" max="12" width="11.5703125" style="397" bestFit="1" customWidth="1"/>
    <col min="13" max="13" width="17.28515625" style="398" bestFit="1" customWidth="1"/>
    <col min="14" max="14" width="17.28515625" style="398" customWidth="1"/>
    <col min="15" max="15" width="6.140625" style="398" customWidth="1"/>
    <col min="16" max="16" width="8.28515625" style="398" customWidth="1"/>
    <col min="17" max="17" width="11" style="397" customWidth="1"/>
    <col min="18" max="18" width="16.85546875" style="397" customWidth="1"/>
    <col min="19" max="19" width="15.7109375" style="397" customWidth="1"/>
    <col min="20" max="20" width="11.42578125" style="397" customWidth="1"/>
    <col min="21" max="21" width="36" style="400" customWidth="1"/>
    <col min="22" max="23" width="32.5703125" style="400" customWidth="1"/>
    <col min="24" max="24" width="12.85546875" style="400" bestFit="1" customWidth="1"/>
    <col min="25" max="26" width="11.28515625" style="400" customWidth="1"/>
    <col min="27" max="27" width="12.85546875" style="400" bestFit="1" customWidth="1"/>
    <col min="28" max="28" width="14.28515625" style="400" bestFit="1" customWidth="1"/>
    <col min="29" max="29" width="12.42578125" style="400" customWidth="1"/>
    <col min="30" max="30" width="13.85546875" style="397" customWidth="1"/>
    <col min="31" max="31" width="12.85546875" style="397" customWidth="1"/>
    <col min="32" max="32" width="14.7109375" style="397" customWidth="1"/>
    <col min="33" max="33" width="17.42578125" style="397" customWidth="1"/>
    <col min="34" max="34" width="12.85546875" style="397" bestFit="1" customWidth="1"/>
    <col min="35" max="35" width="16.42578125" style="397" customWidth="1"/>
    <col min="36" max="37" width="16" style="397" customWidth="1"/>
    <col min="38" max="38" width="15.42578125" style="397" customWidth="1"/>
    <col min="39" max="39" width="12.42578125" style="397" bestFit="1" customWidth="1"/>
    <col min="40" max="40" width="11" style="397" bestFit="1" customWidth="1"/>
    <col min="41" max="41" width="10.140625" style="397" customWidth="1"/>
    <col min="42" max="42" width="11" style="397" bestFit="1" customWidth="1"/>
    <col min="43" max="43" width="10.7109375" style="397" bestFit="1" customWidth="1"/>
    <col min="44" max="44" width="9.85546875" style="397" bestFit="1" customWidth="1"/>
    <col min="45" max="45" width="11" style="397" bestFit="1" customWidth="1"/>
    <col min="46" max="46" width="16.7109375" style="397" hidden="1" customWidth="1"/>
    <col min="47" max="47" width="13" style="397" hidden="1" customWidth="1"/>
    <col min="48" max="48" width="19" style="397" hidden="1" customWidth="1"/>
    <col min="49" max="49" width="14.28515625" style="397" bestFit="1" customWidth="1"/>
    <col min="50" max="50" width="9.140625" style="397"/>
    <col min="51" max="51" width="10" style="397" bestFit="1" customWidth="1"/>
    <col min="52" max="16384" width="9.140625" style="397"/>
  </cols>
  <sheetData>
    <row r="1" spans="1:257" s="4" customFormat="1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257" s="4" customFormat="1" ht="33.7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11" t="s">
        <v>2595</v>
      </c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257" s="4" customFormat="1" ht="20.2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6"/>
      <c r="W3" s="16"/>
      <c r="X3" s="1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257" s="4" customFormat="1" ht="12.75" customHeight="1" x14ac:dyDescent="0.25">
      <c r="B4" s="6"/>
      <c r="C4" s="6"/>
      <c r="D4" s="6"/>
      <c r="E4" s="6"/>
      <c r="F4" s="6"/>
      <c r="G4" s="6"/>
      <c r="H4" s="6"/>
      <c r="L4" s="6"/>
      <c r="M4" s="6"/>
      <c r="N4" s="6"/>
      <c r="O4" s="6"/>
      <c r="P4" s="6"/>
      <c r="Q4" s="6"/>
      <c r="R4" s="6"/>
      <c r="V4" s="16"/>
      <c r="W4" s="16"/>
      <c r="X4" s="16"/>
      <c r="Y4" s="6"/>
      <c r="Z4" s="6"/>
      <c r="AA4" s="6"/>
      <c r="AB4" s="6"/>
      <c r="AC4" s="6"/>
    </row>
    <row r="5" spans="1:257" s="4" customFormat="1" ht="14.25" customHeight="1" x14ac:dyDescent="0.25">
      <c r="B5" s="6"/>
      <c r="C5" s="6"/>
      <c r="D5" s="6"/>
      <c r="E5" s="6"/>
      <c r="G5" s="22" t="s">
        <v>588</v>
      </c>
      <c r="H5" s="412" t="s">
        <v>2596</v>
      </c>
      <c r="I5" s="412"/>
      <c r="J5" s="412"/>
      <c r="K5" s="24"/>
      <c r="L5" s="6"/>
      <c r="M5" s="6"/>
      <c r="N5" s="6"/>
      <c r="O5" s="6"/>
      <c r="P5" s="6"/>
      <c r="Q5" s="6"/>
      <c r="R5" s="6"/>
      <c r="V5" s="16"/>
      <c r="W5" s="16"/>
      <c r="X5" s="16"/>
      <c r="Y5" s="6"/>
      <c r="Z5" s="6"/>
      <c r="AA5" s="6"/>
      <c r="AB5" s="6"/>
      <c r="AC5" s="6"/>
    </row>
    <row r="6" spans="1:257" s="4" customFormat="1" ht="14.25" customHeight="1" x14ac:dyDescent="0.25">
      <c r="B6" s="6"/>
      <c r="C6" s="6"/>
      <c r="D6" s="6"/>
      <c r="E6" s="6"/>
      <c r="G6" s="22" t="s">
        <v>0</v>
      </c>
      <c r="H6" s="413" t="s">
        <v>2597</v>
      </c>
      <c r="I6" s="413"/>
      <c r="J6" s="413"/>
      <c r="K6" s="24"/>
      <c r="L6" s="6"/>
      <c r="M6" s="6"/>
      <c r="N6" s="6"/>
      <c r="O6" s="6"/>
      <c r="P6" s="6"/>
      <c r="Q6" s="6"/>
      <c r="R6" s="6"/>
      <c r="V6" s="16"/>
      <c r="W6" s="16"/>
      <c r="X6" s="16"/>
      <c r="Y6" s="6"/>
      <c r="Z6" s="6"/>
      <c r="AA6" s="6"/>
      <c r="AB6" s="6"/>
      <c r="AC6" s="6"/>
    </row>
    <row r="7" spans="1:257" s="4" customFormat="1" ht="14.25" customHeight="1" x14ac:dyDescent="0.25">
      <c r="B7" s="8"/>
      <c r="C7" s="8"/>
      <c r="D7" s="6"/>
      <c r="E7" s="6"/>
      <c r="G7" s="22" t="s">
        <v>589</v>
      </c>
      <c r="H7" s="413"/>
      <c r="I7" s="413"/>
      <c r="J7" s="413"/>
      <c r="K7" s="24"/>
      <c r="L7" s="25"/>
      <c r="M7" s="25"/>
      <c r="N7" s="25"/>
      <c r="O7" s="25"/>
      <c r="P7" s="25"/>
      <c r="Q7" s="25"/>
      <c r="R7" s="25"/>
      <c r="V7" s="6"/>
      <c r="W7" s="6"/>
      <c r="X7" s="6"/>
      <c r="Y7" s="6"/>
      <c r="Z7" s="6"/>
      <c r="AA7" s="6"/>
      <c r="AB7" s="6"/>
      <c r="AC7" s="6"/>
    </row>
    <row r="8" spans="1:257" s="4" customFormat="1" ht="14.25" customHeight="1" thickBot="1" x14ac:dyDescent="0.3">
      <c r="B8" s="6"/>
      <c r="C8" s="8"/>
      <c r="D8" s="6"/>
      <c r="E8" s="6"/>
      <c r="G8" s="22" t="s">
        <v>618</v>
      </c>
      <c r="H8" s="413" t="s">
        <v>2598</v>
      </c>
      <c r="I8" s="413"/>
      <c r="J8" s="413"/>
      <c r="K8" s="24"/>
      <c r="L8" s="26"/>
      <c r="M8" s="26"/>
      <c r="N8" s="26"/>
      <c r="O8" s="26"/>
      <c r="P8" s="26"/>
      <c r="Q8" s="26"/>
      <c r="R8" s="26"/>
      <c r="S8" s="26"/>
      <c r="T8" s="26"/>
      <c r="V8" s="6"/>
      <c r="W8" s="6"/>
      <c r="X8" s="6"/>
      <c r="Y8" s="6"/>
      <c r="Z8" s="6"/>
      <c r="AA8" s="6"/>
      <c r="AB8" s="6"/>
      <c r="AC8" s="6"/>
    </row>
    <row r="9" spans="1:257" s="4" customFormat="1" ht="34.5" customHeight="1" x14ac:dyDescent="0.25">
      <c r="B9" s="6"/>
      <c r="C9" s="6"/>
      <c r="D9" s="6"/>
      <c r="E9" s="6"/>
      <c r="F9" s="6"/>
      <c r="G9" s="6"/>
      <c r="H9" s="6"/>
      <c r="L9" s="6"/>
      <c r="M9" s="6"/>
      <c r="N9" s="6"/>
      <c r="O9" s="6"/>
      <c r="P9" s="6"/>
      <c r="Q9" s="6"/>
      <c r="R9" s="6"/>
      <c r="V9" s="6"/>
      <c r="W9" s="6"/>
      <c r="X9" s="405" t="s">
        <v>619</v>
      </c>
      <c r="Y9" s="406"/>
      <c r="Z9" s="406"/>
      <c r="AA9" s="406"/>
      <c r="AB9" s="406"/>
      <c r="AC9" s="406"/>
      <c r="AD9" s="406"/>
      <c r="AE9" s="407"/>
      <c r="AF9" s="405" t="s">
        <v>620</v>
      </c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7"/>
    </row>
    <row r="10" spans="1:257" s="28" customFormat="1" ht="58.15" customHeight="1" thickBot="1" x14ac:dyDescent="0.3">
      <c r="A10" s="28" t="s">
        <v>640</v>
      </c>
      <c r="B10" s="29"/>
      <c r="C10" s="29"/>
      <c r="D10" s="29"/>
      <c r="E10" s="29"/>
      <c r="F10" s="29"/>
      <c r="G10" s="29"/>
      <c r="H10" s="29"/>
      <c r="I10" s="29" t="s">
        <v>627</v>
      </c>
      <c r="K10" s="28" t="s">
        <v>628</v>
      </c>
      <c r="L10" s="29" t="s">
        <v>629</v>
      </c>
      <c r="M10" s="29" t="s">
        <v>642</v>
      </c>
      <c r="N10" s="29" t="s">
        <v>630</v>
      </c>
      <c r="O10" s="29"/>
      <c r="P10" s="29" t="s">
        <v>641</v>
      </c>
      <c r="Q10" s="29"/>
      <c r="R10" s="29"/>
      <c r="V10" s="29"/>
      <c r="W10" s="29"/>
      <c r="X10" s="401"/>
      <c r="Z10" s="402"/>
      <c r="AA10" s="402"/>
      <c r="AB10" s="402"/>
      <c r="AC10" s="408" t="s">
        <v>590</v>
      </c>
      <c r="AD10" s="409"/>
      <c r="AE10" s="410"/>
      <c r="AF10" s="30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408" t="s">
        <v>590</v>
      </c>
      <c r="AU10" s="409"/>
      <c r="AV10" s="410"/>
      <c r="AW10" s="403"/>
    </row>
    <row r="11" spans="1:257" s="377" customFormat="1" ht="53.25" customHeight="1" thickBot="1" x14ac:dyDescent="0.3">
      <c r="A11" s="27" t="s">
        <v>621</v>
      </c>
      <c r="B11" s="367" t="s">
        <v>591</v>
      </c>
      <c r="C11" s="367" t="s">
        <v>3</v>
      </c>
      <c r="D11" s="367" t="s">
        <v>4</v>
      </c>
      <c r="E11" s="367" t="s">
        <v>5</v>
      </c>
      <c r="F11" s="367" t="s">
        <v>6</v>
      </c>
      <c r="G11" s="367" t="s">
        <v>7</v>
      </c>
      <c r="H11" s="367" t="s">
        <v>622</v>
      </c>
      <c r="I11" s="367" t="s">
        <v>8</v>
      </c>
      <c r="J11" s="367" t="s">
        <v>9</v>
      </c>
      <c r="K11" s="367" t="s">
        <v>10</v>
      </c>
      <c r="L11" s="367" t="s">
        <v>11</v>
      </c>
      <c r="M11" s="367" t="s">
        <v>592</v>
      </c>
      <c r="N11" s="367" t="s">
        <v>623</v>
      </c>
      <c r="O11" s="368" t="s">
        <v>12</v>
      </c>
      <c r="P11" s="367" t="s">
        <v>13</v>
      </c>
      <c r="Q11" s="367" t="s">
        <v>593</v>
      </c>
      <c r="R11" s="367" t="s">
        <v>594</v>
      </c>
      <c r="S11" s="367" t="s">
        <v>624</v>
      </c>
      <c r="T11" s="367" t="s">
        <v>625</v>
      </c>
      <c r="U11" s="367" t="s">
        <v>14</v>
      </c>
      <c r="V11" s="404" t="s">
        <v>15</v>
      </c>
      <c r="W11" s="369" t="s">
        <v>639</v>
      </c>
      <c r="X11" s="370" t="s">
        <v>595</v>
      </c>
      <c r="Y11" s="371" t="s">
        <v>596</v>
      </c>
      <c r="Z11" s="371" t="s">
        <v>597</v>
      </c>
      <c r="AA11" s="371" t="s">
        <v>598</v>
      </c>
      <c r="AB11" s="371" t="s">
        <v>599</v>
      </c>
      <c r="AC11" s="372" t="s">
        <v>600</v>
      </c>
      <c r="AD11" s="372" t="s">
        <v>600</v>
      </c>
      <c r="AE11" s="373" t="s">
        <v>600</v>
      </c>
      <c r="AF11" s="370" t="s">
        <v>595</v>
      </c>
      <c r="AG11" s="371" t="s">
        <v>596</v>
      </c>
      <c r="AH11" s="371" t="s">
        <v>597</v>
      </c>
      <c r="AI11" s="371" t="s">
        <v>598</v>
      </c>
      <c r="AJ11" s="371" t="s">
        <v>599</v>
      </c>
      <c r="AK11" s="374" t="s">
        <v>601</v>
      </c>
      <c r="AL11" s="374" t="s">
        <v>602</v>
      </c>
      <c r="AM11" s="374" t="s">
        <v>603</v>
      </c>
      <c r="AN11" s="374" t="s">
        <v>604</v>
      </c>
      <c r="AO11" s="374" t="s">
        <v>626</v>
      </c>
      <c r="AP11" s="374" t="s">
        <v>605</v>
      </c>
      <c r="AQ11" s="374" t="s">
        <v>606</v>
      </c>
      <c r="AR11" s="374" t="s">
        <v>607</v>
      </c>
      <c r="AS11" s="374" t="s">
        <v>608</v>
      </c>
      <c r="AT11" s="372" t="s">
        <v>600</v>
      </c>
      <c r="AU11" s="372" t="s">
        <v>600</v>
      </c>
      <c r="AV11" s="373" t="s">
        <v>600</v>
      </c>
      <c r="AW11" s="375" t="s">
        <v>609</v>
      </c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  <c r="CW11" s="376"/>
      <c r="CX11" s="376"/>
      <c r="CY11" s="376"/>
      <c r="CZ11" s="376"/>
      <c r="DA11" s="376"/>
      <c r="DB11" s="376"/>
      <c r="DC11" s="376"/>
      <c r="DD11" s="376"/>
      <c r="DE11" s="376"/>
      <c r="DF11" s="376"/>
      <c r="DG11" s="376"/>
      <c r="DH11" s="376"/>
      <c r="DI11" s="376"/>
      <c r="DJ11" s="376"/>
      <c r="DK11" s="376"/>
      <c r="DL11" s="376"/>
      <c r="DM11" s="376"/>
      <c r="DN11" s="376"/>
      <c r="DO11" s="376"/>
      <c r="DP11" s="376"/>
      <c r="DQ11" s="376"/>
      <c r="DR11" s="376"/>
      <c r="DS11" s="376"/>
      <c r="DT11" s="376"/>
      <c r="DU11" s="376"/>
      <c r="DV11" s="376"/>
      <c r="DW11" s="376"/>
      <c r="DX11" s="376"/>
      <c r="DY11" s="376"/>
      <c r="DZ11" s="376"/>
      <c r="EA11" s="376"/>
      <c r="EB11" s="376"/>
      <c r="EC11" s="376"/>
      <c r="ED11" s="376"/>
      <c r="EE11" s="376"/>
      <c r="EF11" s="376"/>
      <c r="EG11" s="376"/>
      <c r="EH11" s="376"/>
      <c r="EI11" s="376"/>
      <c r="EJ11" s="376"/>
      <c r="EK11" s="376"/>
      <c r="EL11" s="376"/>
      <c r="EM11" s="376"/>
      <c r="EN11" s="376"/>
      <c r="EO11" s="376"/>
      <c r="EP11" s="376"/>
      <c r="EQ11" s="376"/>
      <c r="ER11" s="376"/>
      <c r="ES11" s="376"/>
      <c r="ET11" s="376"/>
      <c r="EU11" s="376"/>
      <c r="EV11" s="376"/>
      <c r="EW11" s="376"/>
      <c r="EX11" s="376"/>
      <c r="EY11" s="376"/>
      <c r="EZ11" s="376"/>
      <c r="FA11" s="376"/>
      <c r="FB11" s="376"/>
      <c r="FC11" s="376"/>
      <c r="FD11" s="376"/>
      <c r="FE11" s="376"/>
      <c r="FF11" s="376"/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</row>
    <row r="12" spans="1:257" s="392" customFormat="1" ht="24" customHeight="1" x14ac:dyDescent="0.25">
      <c r="A12" s="32"/>
      <c r="B12" s="378">
        <v>1</v>
      </c>
      <c r="C12" s="379">
        <v>13</v>
      </c>
      <c r="D12" s="380">
        <v>56</v>
      </c>
      <c r="E12" s="381">
        <v>266</v>
      </c>
      <c r="F12" s="380">
        <v>795</v>
      </c>
      <c r="G12" s="382"/>
      <c r="H12" s="382" t="s">
        <v>2728</v>
      </c>
      <c r="I12" s="383" t="s">
        <v>2729</v>
      </c>
      <c r="J12" s="383" t="s">
        <v>2730</v>
      </c>
      <c r="K12" s="378" t="s">
        <v>2619</v>
      </c>
      <c r="L12" s="384">
        <v>39217</v>
      </c>
      <c r="M12" s="384" t="s">
        <v>2604</v>
      </c>
      <c r="N12" s="384" t="s">
        <v>2605</v>
      </c>
      <c r="O12" s="378">
        <v>12</v>
      </c>
      <c r="P12" s="378">
        <v>40</v>
      </c>
      <c r="Q12" s="378" t="s">
        <v>2606</v>
      </c>
      <c r="R12" s="383" t="s">
        <v>2575</v>
      </c>
      <c r="S12" s="383"/>
      <c r="T12" s="383"/>
      <c r="U12" s="378" t="s">
        <v>2731</v>
      </c>
      <c r="V12" s="385" t="s">
        <v>2732</v>
      </c>
      <c r="W12" s="385" t="s">
        <v>2732</v>
      </c>
      <c r="X12" s="386">
        <v>13795.5</v>
      </c>
      <c r="Y12" s="387">
        <v>650</v>
      </c>
      <c r="Z12" s="387">
        <v>350</v>
      </c>
      <c r="AA12" s="387">
        <v>0</v>
      </c>
      <c r="AB12" s="387">
        <v>425.1</v>
      </c>
      <c r="AC12" s="387"/>
      <c r="AD12" s="387"/>
      <c r="AE12" s="388"/>
      <c r="AF12" s="386">
        <f>+X12*12</f>
        <v>165546</v>
      </c>
      <c r="AG12" s="387">
        <f t="shared" ref="AG12:AJ27" si="0">+Y12*12</f>
        <v>7800</v>
      </c>
      <c r="AH12" s="387">
        <f t="shared" si="0"/>
        <v>4200</v>
      </c>
      <c r="AI12" s="387">
        <f t="shared" si="0"/>
        <v>0</v>
      </c>
      <c r="AJ12" s="387">
        <f t="shared" si="0"/>
        <v>5101.2000000000007</v>
      </c>
      <c r="AK12" s="387">
        <f>ROUND(((AS12/12)+X12)/30*50,2)</f>
        <v>23992.5</v>
      </c>
      <c r="AL12" s="389">
        <f>ROUND(((X12+AS12/12)/30)*20*25%,2)</f>
        <v>2399.25</v>
      </c>
      <c r="AM12" s="387">
        <f>ROUND((X12+(AS12/12))/30*15,2)</f>
        <v>7197.75</v>
      </c>
      <c r="AN12" s="387">
        <f t="shared" ref="AN12:AN35" si="1">ROUND((X12+(AS12/12))*17.5%,2)*12</f>
        <v>30230.52</v>
      </c>
      <c r="AO12" s="387"/>
      <c r="AP12" s="387">
        <f t="shared" ref="AP12:AP35" si="2">ROUND((X12+(AS12/12))*3%,2)*12</f>
        <v>5182.4400000000005</v>
      </c>
      <c r="AQ12" s="387">
        <v>10406.879999999999</v>
      </c>
      <c r="AR12" s="387">
        <f>ROUND((X12+(AS12/12))*2%,2)*12</f>
        <v>3454.92</v>
      </c>
      <c r="AS12" s="387">
        <f>600*12</f>
        <v>7200</v>
      </c>
      <c r="AT12" s="387"/>
      <c r="AU12" s="387"/>
      <c r="AV12" s="388"/>
      <c r="AW12" s="390">
        <f>SUM(AF12:AS12)</f>
        <v>272711.46000000002</v>
      </c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  <c r="HY12" s="391"/>
      <c r="HZ12" s="391"/>
      <c r="IA12" s="391"/>
      <c r="IB12" s="391"/>
      <c r="IC12" s="391"/>
      <c r="ID12" s="391"/>
      <c r="IE12" s="391"/>
      <c r="IF12" s="391"/>
      <c r="IG12" s="391"/>
      <c r="IH12" s="391"/>
      <c r="II12" s="391"/>
      <c r="IJ12" s="391"/>
      <c r="IK12" s="391"/>
      <c r="IL12" s="391"/>
      <c r="IM12" s="391"/>
      <c r="IN12" s="391"/>
      <c r="IO12" s="391"/>
      <c r="IP12" s="391"/>
      <c r="IQ12" s="391"/>
      <c r="IR12" s="391"/>
      <c r="IS12" s="391"/>
      <c r="IT12" s="391"/>
      <c r="IU12" s="391"/>
      <c r="IV12" s="391"/>
      <c r="IW12" s="391"/>
    </row>
    <row r="13" spans="1:257" s="392" customFormat="1" ht="24" customHeight="1" x14ac:dyDescent="0.25">
      <c r="A13" s="32"/>
      <c r="B13" s="378">
        <v>2</v>
      </c>
      <c r="C13" s="379">
        <v>13</v>
      </c>
      <c r="D13" s="380">
        <v>56</v>
      </c>
      <c r="E13" s="381">
        <v>266</v>
      </c>
      <c r="F13" s="380">
        <v>795</v>
      </c>
      <c r="G13" s="382"/>
      <c r="H13" s="382" t="s">
        <v>2733</v>
      </c>
      <c r="I13" s="383" t="s">
        <v>2734</v>
      </c>
      <c r="J13" s="383" t="s">
        <v>2735</v>
      </c>
      <c r="K13" s="378" t="s">
        <v>2619</v>
      </c>
      <c r="L13" s="384">
        <v>38883</v>
      </c>
      <c r="M13" s="384" t="s">
        <v>2604</v>
      </c>
      <c r="N13" s="384" t="s">
        <v>2605</v>
      </c>
      <c r="O13" s="378">
        <v>9</v>
      </c>
      <c r="P13" s="378">
        <v>40</v>
      </c>
      <c r="Q13" s="378" t="s">
        <v>2606</v>
      </c>
      <c r="R13" s="383" t="s">
        <v>2575</v>
      </c>
      <c r="S13" s="383"/>
      <c r="T13" s="383"/>
      <c r="U13" s="378" t="s">
        <v>2736</v>
      </c>
      <c r="V13" s="385" t="s">
        <v>2737</v>
      </c>
      <c r="W13" s="385" t="s">
        <v>2737</v>
      </c>
      <c r="X13" s="386">
        <v>12762</v>
      </c>
      <c r="Y13" s="387">
        <v>650</v>
      </c>
      <c r="Z13" s="387">
        <v>350</v>
      </c>
      <c r="AA13" s="387">
        <v>0</v>
      </c>
      <c r="AB13" s="387">
        <v>566.79999999999995</v>
      </c>
      <c r="AC13" s="387"/>
      <c r="AD13" s="387"/>
      <c r="AE13" s="388"/>
      <c r="AF13" s="386">
        <f t="shared" ref="AF13:AJ28" si="3">+X13*12</f>
        <v>153144</v>
      </c>
      <c r="AG13" s="387">
        <f t="shared" si="0"/>
        <v>7800</v>
      </c>
      <c r="AH13" s="387">
        <f t="shared" si="0"/>
        <v>4200</v>
      </c>
      <c r="AI13" s="387">
        <f t="shared" si="0"/>
        <v>0</v>
      </c>
      <c r="AJ13" s="387">
        <f t="shared" si="0"/>
        <v>6801.5999999999995</v>
      </c>
      <c r="AK13" s="387">
        <f t="shared" ref="AK13:AK35" si="4">ROUND(((AS13/12)+X13)/30*50,2)</f>
        <v>22270</v>
      </c>
      <c r="AL13" s="387">
        <f t="shared" ref="AL13:AL35" si="5">ROUND(((X13+AS13/12)/30)*20*25%,2)</f>
        <v>2227</v>
      </c>
      <c r="AM13" s="387">
        <f t="shared" ref="AM13:AM35" si="6">ROUND((X13+(AS13/12))/30*15,2)</f>
        <v>6681</v>
      </c>
      <c r="AN13" s="387">
        <f t="shared" si="1"/>
        <v>28060.199999999997</v>
      </c>
      <c r="AO13" s="387"/>
      <c r="AP13" s="387">
        <f t="shared" si="2"/>
        <v>4810.32</v>
      </c>
      <c r="AQ13" s="387">
        <v>10096.32</v>
      </c>
      <c r="AR13" s="387">
        <f t="shared" ref="AR13:AR35" si="7">ROUND((X13+(AS13/12))*2%,2)*12</f>
        <v>3206.88</v>
      </c>
      <c r="AS13" s="387">
        <f t="shared" ref="AS13:AS31" si="8">600*12</f>
        <v>7200</v>
      </c>
      <c r="AT13" s="387"/>
      <c r="AU13" s="387"/>
      <c r="AV13" s="388"/>
      <c r="AW13" s="390">
        <f t="shared" ref="AW13:AW35" si="9">SUM(AF13:AS13)</f>
        <v>256497.32</v>
      </c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  <c r="HY13" s="391"/>
      <c r="HZ13" s="391"/>
      <c r="IA13" s="391"/>
      <c r="IB13" s="391"/>
      <c r="IC13" s="391"/>
      <c r="ID13" s="391"/>
      <c r="IE13" s="391"/>
      <c r="IF13" s="391"/>
      <c r="IG13" s="391"/>
      <c r="IH13" s="391"/>
      <c r="II13" s="391"/>
      <c r="IJ13" s="391"/>
      <c r="IK13" s="391"/>
      <c r="IL13" s="391"/>
      <c r="IM13" s="391"/>
      <c r="IN13" s="391"/>
      <c r="IO13" s="391"/>
      <c r="IP13" s="391"/>
      <c r="IQ13" s="391"/>
      <c r="IR13" s="391"/>
      <c r="IS13" s="391"/>
      <c r="IT13" s="391"/>
      <c r="IU13" s="391"/>
      <c r="IV13" s="391"/>
      <c r="IW13" s="391"/>
    </row>
    <row r="14" spans="1:257" s="392" customFormat="1" ht="24" customHeight="1" x14ac:dyDescent="0.25">
      <c r="A14" s="32"/>
      <c r="B14" s="378">
        <v>3</v>
      </c>
      <c r="C14" s="379">
        <v>13</v>
      </c>
      <c r="D14" s="380">
        <v>56</v>
      </c>
      <c r="E14" s="381">
        <v>266</v>
      </c>
      <c r="F14" s="380">
        <v>795</v>
      </c>
      <c r="G14" s="382"/>
      <c r="H14" s="382" t="s">
        <v>2738</v>
      </c>
      <c r="I14" s="383" t="s">
        <v>2739</v>
      </c>
      <c r="J14" s="383" t="s">
        <v>2740</v>
      </c>
      <c r="K14" s="378" t="s">
        <v>2619</v>
      </c>
      <c r="L14" s="384">
        <v>43447</v>
      </c>
      <c r="M14" s="384" t="s">
        <v>2741</v>
      </c>
      <c r="N14" s="384" t="s">
        <v>2605</v>
      </c>
      <c r="O14" s="378">
        <v>25</v>
      </c>
      <c r="P14" s="378">
        <v>40</v>
      </c>
      <c r="Q14" s="378" t="s">
        <v>2742</v>
      </c>
      <c r="R14" s="383" t="s">
        <v>2575</v>
      </c>
      <c r="S14" s="383"/>
      <c r="T14" s="383"/>
      <c r="U14" s="378" t="s">
        <v>2743</v>
      </c>
      <c r="V14" s="385" t="s">
        <v>2737</v>
      </c>
      <c r="W14" s="385" t="s">
        <v>2737</v>
      </c>
      <c r="X14" s="386">
        <v>47106</v>
      </c>
      <c r="Y14" s="387">
        <v>650</v>
      </c>
      <c r="Z14" s="387">
        <v>350</v>
      </c>
      <c r="AA14" s="387">
        <v>0</v>
      </c>
      <c r="AB14" s="387">
        <v>0</v>
      </c>
      <c r="AC14" s="387"/>
      <c r="AD14" s="387"/>
      <c r="AE14" s="388"/>
      <c r="AF14" s="386">
        <f t="shared" si="3"/>
        <v>565272</v>
      </c>
      <c r="AG14" s="387">
        <f t="shared" si="0"/>
        <v>7800</v>
      </c>
      <c r="AH14" s="387">
        <f t="shared" si="0"/>
        <v>4200</v>
      </c>
      <c r="AI14" s="387">
        <f t="shared" si="0"/>
        <v>0</v>
      </c>
      <c r="AJ14" s="387">
        <f t="shared" si="0"/>
        <v>0</v>
      </c>
      <c r="AK14" s="387">
        <f t="shared" si="4"/>
        <v>79510</v>
      </c>
      <c r="AL14" s="387">
        <f t="shared" si="5"/>
        <v>7951</v>
      </c>
      <c r="AM14" s="387">
        <v>0</v>
      </c>
      <c r="AN14" s="387">
        <f t="shared" si="1"/>
        <v>100182.59999999999</v>
      </c>
      <c r="AO14" s="387"/>
      <c r="AP14" s="387">
        <f t="shared" si="2"/>
        <v>17174.16</v>
      </c>
      <c r="AQ14" s="387">
        <v>21026.76</v>
      </c>
      <c r="AR14" s="387">
        <f t="shared" si="7"/>
        <v>11449.44</v>
      </c>
      <c r="AS14" s="387">
        <f t="shared" si="8"/>
        <v>7200</v>
      </c>
      <c r="AT14" s="387"/>
      <c r="AU14" s="387"/>
      <c r="AV14" s="388"/>
      <c r="AW14" s="390">
        <f t="shared" si="9"/>
        <v>821765.96</v>
      </c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  <c r="HY14" s="391"/>
      <c r="HZ14" s="391"/>
      <c r="IA14" s="391"/>
      <c r="IB14" s="391"/>
      <c r="IC14" s="391"/>
      <c r="ID14" s="391"/>
      <c r="IE14" s="391"/>
      <c r="IF14" s="391"/>
      <c r="IG14" s="391"/>
      <c r="IH14" s="391"/>
      <c r="II14" s="391"/>
      <c r="IJ14" s="391"/>
      <c r="IK14" s="391"/>
      <c r="IL14" s="391"/>
      <c r="IM14" s="391"/>
      <c r="IN14" s="391"/>
      <c r="IO14" s="391"/>
      <c r="IP14" s="391"/>
      <c r="IQ14" s="391"/>
      <c r="IR14" s="391"/>
      <c r="IS14" s="391"/>
      <c r="IT14" s="391"/>
      <c r="IU14" s="391"/>
      <c r="IV14" s="391"/>
      <c r="IW14" s="391"/>
    </row>
    <row r="15" spans="1:257" s="392" customFormat="1" ht="24" customHeight="1" x14ac:dyDescent="0.25">
      <c r="A15" s="32"/>
      <c r="B15" s="378">
        <v>4</v>
      </c>
      <c r="C15" s="379">
        <v>13</v>
      </c>
      <c r="D15" s="380">
        <v>56</v>
      </c>
      <c r="E15" s="381">
        <v>266</v>
      </c>
      <c r="F15" s="380">
        <v>795</v>
      </c>
      <c r="G15" s="382"/>
      <c r="H15" s="382" t="s">
        <v>2744</v>
      </c>
      <c r="I15" s="383" t="s">
        <v>2745</v>
      </c>
      <c r="J15" s="383" t="s">
        <v>2746</v>
      </c>
      <c r="K15" s="378" t="s">
        <v>2603</v>
      </c>
      <c r="L15" s="384">
        <v>38798</v>
      </c>
      <c r="M15" s="384" t="s">
        <v>2604</v>
      </c>
      <c r="N15" s="384" t="s">
        <v>2605</v>
      </c>
      <c r="O15" s="378">
        <v>12</v>
      </c>
      <c r="P15" s="378">
        <v>40</v>
      </c>
      <c r="Q15" s="378" t="s">
        <v>2606</v>
      </c>
      <c r="R15" s="383" t="s">
        <v>2575</v>
      </c>
      <c r="S15" s="383"/>
      <c r="T15" s="383"/>
      <c r="U15" s="378" t="s">
        <v>2747</v>
      </c>
      <c r="V15" s="385" t="s">
        <v>2732</v>
      </c>
      <c r="W15" s="385" t="s">
        <v>2732</v>
      </c>
      <c r="X15" s="386">
        <v>13795.5</v>
      </c>
      <c r="Y15" s="387">
        <v>650</v>
      </c>
      <c r="Z15" s="387">
        <v>350</v>
      </c>
      <c r="AA15" s="387">
        <v>0</v>
      </c>
      <c r="AB15" s="387">
        <v>566.79999999999995</v>
      </c>
      <c r="AC15" s="387"/>
      <c r="AD15" s="387"/>
      <c r="AE15" s="388"/>
      <c r="AF15" s="386">
        <f t="shared" si="3"/>
        <v>165546</v>
      </c>
      <c r="AG15" s="387">
        <f t="shared" si="0"/>
        <v>7800</v>
      </c>
      <c r="AH15" s="387">
        <f t="shared" si="0"/>
        <v>4200</v>
      </c>
      <c r="AI15" s="387">
        <f t="shared" si="0"/>
        <v>0</v>
      </c>
      <c r="AJ15" s="387">
        <f t="shared" si="0"/>
        <v>6801.5999999999995</v>
      </c>
      <c r="AK15" s="387">
        <f t="shared" si="4"/>
        <v>23992.5</v>
      </c>
      <c r="AL15" s="387">
        <f t="shared" si="5"/>
        <v>2399.25</v>
      </c>
      <c r="AM15" s="387">
        <f t="shared" si="6"/>
        <v>7197.75</v>
      </c>
      <c r="AN15" s="387">
        <f t="shared" si="1"/>
        <v>30230.52</v>
      </c>
      <c r="AO15" s="387"/>
      <c r="AP15" s="387">
        <f t="shared" si="2"/>
        <v>5182.4400000000005</v>
      </c>
      <c r="AQ15" s="387">
        <v>10447.08</v>
      </c>
      <c r="AR15" s="387">
        <f t="shared" si="7"/>
        <v>3454.92</v>
      </c>
      <c r="AS15" s="387">
        <f t="shared" si="8"/>
        <v>7200</v>
      </c>
      <c r="AT15" s="387"/>
      <c r="AU15" s="387"/>
      <c r="AV15" s="388"/>
      <c r="AW15" s="390">
        <f t="shared" si="9"/>
        <v>274452.06</v>
      </c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  <c r="HY15" s="391"/>
      <c r="HZ15" s="391"/>
      <c r="IA15" s="391"/>
      <c r="IB15" s="391"/>
      <c r="IC15" s="391"/>
      <c r="ID15" s="391"/>
      <c r="IE15" s="391"/>
      <c r="IF15" s="391"/>
      <c r="IG15" s="391"/>
      <c r="IH15" s="391"/>
      <c r="II15" s="391"/>
      <c r="IJ15" s="391"/>
      <c r="IK15" s="391"/>
      <c r="IL15" s="391"/>
      <c r="IM15" s="391"/>
      <c r="IN15" s="391"/>
      <c r="IO15" s="391"/>
      <c r="IP15" s="391"/>
      <c r="IQ15" s="391"/>
      <c r="IR15" s="391"/>
      <c r="IS15" s="391"/>
      <c r="IT15" s="391"/>
      <c r="IU15" s="391"/>
      <c r="IV15" s="391"/>
      <c r="IW15" s="391"/>
    </row>
    <row r="16" spans="1:257" s="392" customFormat="1" ht="24" customHeight="1" x14ac:dyDescent="0.25">
      <c r="A16" s="32"/>
      <c r="B16" s="378">
        <v>5</v>
      </c>
      <c r="C16" s="379">
        <v>13</v>
      </c>
      <c r="D16" s="380">
        <v>56</v>
      </c>
      <c r="E16" s="381">
        <v>266</v>
      </c>
      <c r="F16" s="380">
        <v>795</v>
      </c>
      <c r="G16" s="382"/>
      <c r="H16" s="382" t="s">
        <v>2748</v>
      </c>
      <c r="I16" s="383" t="s">
        <v>2749</v>
      </c>
      <c r="J16" s="383" t="s">
        <v>2750</v>
      </c>
      <c r="K16" s="378" t="s">
        <v>2619</v>
      </c>
      <c r="L16" s="384">
        <v>39651</v>
      </c>
      <c r="M16" s="384" t="s">
        <v>2741</v>
      </c>
      <c r="N16" s="384" t="s">
        <v>2605</v>
      </c>
      <c r="O16" s="378">
        <v>19</v>
      </c>
      <c r="P16" s="378">
        <v>40</v>
      </c>
      <c r="Q16" s="378" t="s">
        <v>2742</v>
      </c>
      <c r="R16" s="383" t="s">
        <v>2575</v>
      </c>
      <c r="S16" s="383"/>
      <c r="T16" s="383"/>
      <c r="U16" s="378" t="s">
        <v>2751</v>
      </c>
      <c r="V16" s="385" t="s">
        <v>2737</v>
      </c>
      <c r="W16" s="385" t="s">
        <v>2737</v>
      </c>
      <c r="X16" s="386">
        <v>24533.1</v>
      </c>
      <c r="Y16" s="387">
        <v>650</v>
      </c>
      <c r="Z16" s="387">
        <v>350</v>
      </c>
      <c r="AA16" s="387">
        <v>0</v>
      </c>
      <c r="AB16" s="387">
        <v>425.1</v>
      </c>
      <c r="AC16" s="387"/>
      <c r="AD16" s="387"/>
      <c r="AE16" s="388"/>
      <c r="AF16" s="386">
        <f t="shared" si="3"/>
        <v>294397.19999999995</v>
      </c>
      <c r="AG16" s="387">
        <f t="shared" si="0"/>
        <v>7800</v>
      </c>
      <c r="AH16" s="387">
        <f t="shared" si="0"/>
        <v>4200</v>
      </c>
      <c r="AI16" s="387">
        <f t="shared" si="0"/>
        <v>0</v>
      </c>
      <c r="AJ16" s="387">
        <f t="shared" si="0"/>
        <v>5101.2000000000007</v>
      </c>
      <c r="AK16" s="387">
        <f t="shared" si="4"/>
        <v>41888.5</v>
      </c>
      <c r="AL16" s="387">
        <f t="shared" si="5"/>
        <v>4188.8500000000004</v>
      </c>
      <c r="AM16" s="387">
        <f t="shared" si="6"/>
        <v>12566.55</v>
      </c>
      <c r="AN16" s="387">
        <f t="shared" si="1"/>
        <v>52779.479999999996</v>
      </c>
      <c r="AO16" s="387"/>
      <c r="AP16" s="387">
        <f t="shared" si="2"/>
        <v>9047.880000000001</v>
      </c>
      <c r="AQ16" s="387">
        <v>14051.16</v>
      </c>
      <c r="AR16" s="387">
        <f t="shared" si="7"/>
        <v>6031.92</v>
      </c>
      <c r="AS16" s="387">
        <f t="shared" si="8"/>
        <v>7200</v>
      </c>
      <c r="AT16" s="387"/>
      <c r="AU16" s="387"/>
      <c r="AV16" s="388"/>
      <c r="AW16" s="390">
        <f t="shared" si="9"/>
        <v>459252.73999999987</v>
      </c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  <c r="HY16" s="391"/>
      <c r="HZ16" s="391"/>
      <c r="IA16" s="391"/>
      <c r="IB16" s="391"/>
      <c r="IC16" s="391"/>
      <c r="ID16" s="391"/>
      <c r="IE16" s="391"/>
      <c r="IF16" s="391"/>
      <c r="IG16" s="391"/>
      <c r="IH16" s="391"/>
      <c r="II16" s="391"/>
      <c r="IJ16" s="391"/>
      <c r="IK16" s="391"/>
      <c r="IL16" s="391"/>
      <c r="IM16" s="391"/>
      <c r="IN16" s="391"/>
      <c r="IO16" s="391"/>
      <c r="IP16" s="391"/>
      <c r="IQ16" s="391"/>
      <c r="IR16" s="391"/>
      <c r="IS16" s="391"/>
      <c r="IT16" s="391"/>
      <c r="IU16" s="391"/>
      <c r="IV16" s="391"/>
      <c r="IW16" s="391"/>
    </row>
    <row r="17" spans="1:257" s="392" customFormat="1" ht="24" customHeight="1" x14ac:dyDescent="0.25">
      <c r="A17" s="32"/>
      <c r="B17" s="378">
        <v>6</v>
      </c>
      <c r="C17" s="379">
        <v>13</v>
      </c>
      <c r="D17" s="380">
        <v>56</v>
      </c>
      <c r="E17" s="381">
        <v>266</v>
      </c>
      <c r="F17" s="380">
        <v>795</v>
      </c>
      <c r="G17" s="382"/>
      <c r="H17" s="382" t="s">
        <v>2752</v>
      </c>
      <c r="I17" s="383" t="s">
        <v>2753</v>
      </c>
      <c r="J17" s="383" t="s">
        <v>2754</v>
      </c>
      <c r="K17" s="378" t="s">
        <v>2619</v>
      </c>
      <c r="L17" s="384">
        <v>37949</v>
      </c>
      <c r="M17" s="384" t="s">
        <v>2604</v>
      </c>
      <c r="N17" s="384" t="s">
        <v>2605</v>
      </c>
      <c r="O17" s="378">
        <v>11</v>
      </c>
      <c r="P17" s="378">
        <v>40</v>
      </c>
      <c r="Q17" s="378" t="s">
        <v>2606</v>
      </c>
      <c r="R17" s="383" t="s">
        <v>2575</v>
      </c>
      <c r="S17" s="383"/>
      <c r="T17" s="383"/>
      <c r="U17" s="378" t="s">
        <v>2755</v>
      </c>
      <c r="V17" s="385" t="s">
        <v>2737</v>
      </c>
      <c r="W17" s="385" t="s">
        <v>2737</v>
      </c>
      <c r="X17" s="386">
        <v>13733.1</v>
      </c>
      <c r="Y17" s="387">
        <v>650</v>
      </c>
      <c r="Z17" s="387">
        <v>350</v>
      </c>
      <c r="AA17" s="387">
        <v>0</v>
      </c>
      <c r="AB17" s="387">
        <v>566.79999999999995</v>
      </c>
      <c r="AC17" s="387"/>
      <c r="AD17" s="387"/>
      <c r="AE17" s="388"/>
      <c r="AF17" s="386">
        <f t="shared" si="3"/>
        <v>164797.20000000001</v>
      </c>
      <c r="AG17" s="387">
        <f t="shared" si="0"/>
        <v>7800</v>
      </c>
      <c r="AH17" s="387">
        <f t="shared" si="0"/>
        <v>4200</v>
      </c>
      <c r="AI17" s="387">
        <f t="shared" si="0"/>
        <v>0</v>
      </c>
      <c r="AJ17" s="387">
        <f t="shared" si="0"/>
        <v>6801.5999999999995</v>
      </c>
      <c r="AK17" s="387">
        <f t="shared" si="4"/>
        <v>23888.5</v>
      </c>
      <c r="AL17" s="387">
        <f t="shared" si="5"/>
        <v>2388.85</v>
      </c>
      <c r="AM17" s="387">
        <f t="shared" si="6"/>
        <v>7166.55</v>
      </c>
      <c r="AN17" s="387">
        <f t="shared" si="1"/>
        <v>30099.48</v>
      </c>
      <c r="AO17" s="387"/>
      <c r="AP17" s="387">
        <f t="shared" si="2"/>
        <v>5159.88</v>
      </c>
      <c r="AQ17" s="387">
        <v>10425.959999999999</v>
      </c>
      <c r="AR17" s="387">
        <f t="shared" si="7"/>
        <v>3439.92</v>
      </c>
      <c r="AS17" s="387">
        <f t="shared" si="8"/>
        <v>7200</v>
      </c>
      <c r="AT17" s="387"/>
      <c r="AU17" s="387"/>
      <c r="AV17" s="388"/>
      <c r="AW17" s="390">
        <f t="shared" si="9"/>
        <v>273367.94</v>
      </c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  <c r="HY17" s="391"/>
      <c r="HZ17" s="391"/>
      <c r="IA17" s="391"/>
      <c r="IB17" s="391"/>
      <c r="IC17" s="391"/>
      <c r="ID17" s="391"/>
      <c r="IE17" s="391"/>
      <c r="IF17" s="391"/>
      <c r="IG17" s="391"/>
      <c r="IH17" s="391"/>
      <c r="II17" s="391"/>
      <c r="IJ17" s="391"/>
      <c r="IK17" s="391"/>
      <c r="IL17" s="391"/>
      <c r="IM17" s="391"/>
      <c r="IN17" s="391"/>
      <c r="IO17" s="391"/>
      <c r="IP17" s="391"/>
      <c r="IQ17" s="391"/>
      <c r="IR17" s="391"/>
      <c r="IS17" s="391"/>
      <c r="IT17" s="391"/>
      <c r="IU17" s="391"/>
      <c r="IV17" s="391"/>
      <c r="IW17" s="391"/>
    </row>
    <row r="18" spans="1:257" s="392" customFormat="1" ht="24" customHeight="1" x14ac:dyDescent="0.25">
      <c r="A18" s="32"/>
      <c r="B18" s="378">
        <v>7</v>
      </c>
      <c r="C18" s="379">
        <v>13</v>
      </c>
      <c r="D18" s="380">
        <v>56</v>
      </c>
      <c r="E18" s="381">
        <v>266</v>
      </c>
      <c r="F18" s="380">
        <v>795</v>
      </c>
      <c r="G18" s="382"/>
      <c r="H18" s="382" t="s">
        <v>2756</v>
      </c>
      <c r="I18" s="383" t="s">
        <v>2757</v>
      </c>
      <c r="J18" s="383" t="s">
        <v>2758</v>
      </c>
      <c r="K18" s="378" t="s">
        <v>2619</v>
      </c>
      <c r="L18" s="384">
        <v>37196</v>
      </c>
      <c r="M18" s="384" t="s">
        <v>2604</v>
      </c>
      <c r="N18" s="384" t="s">
        <v>2605</v>
      </c>
      <c r="O18" s="378">
        <v>1</v>
      </c>
      <c r="P18" s="378">
        <v>40</v>
      </c>
      <c r="Q18" s="378" t="s">
        <v>2606</v>
      </c>
      <c r="R18" s="383" t="s">
        <v>2575</v>
      </c>
      <c r="S18" s="383"/>
      <c r="T18" s="383"/>
      <c r="U18" s="378" t="s">
        <v>2759</v>
      </c>
      <c r="V18" s="385" t="s">
        <v>2760</v>
      </c>
      <c r="W18" s="385" t="s">
        <v>2732</v>
      </c>
      <c r="X18" s="386">
        <v>9251.4</v>
      </c>
      <c r="Y18" s="387">
        <v>650</v>
      </c>
      <c r="Z18" s="387">
        <v>350</v>
      </c>
      <c r="AA18" s="387">
        <v>0</v>
      </c>
      <c r="AB18" s="387">
        <v>708.5</v>
      </c>
      <c r="AC18" s="387"/>
      <c r="AD18" s="387"/>
      <c r="AE18" s="388"/>
      <c r="AF18" s="386">
        <f t="shared" si="3"/>
        <v>111016.79999999999</v>
      </c>
      <c r="AG18" s="387">
        <f t="shared" si="0"/>
        <v>7800</v>
      </c>
      <c r="AH18" s="387">
        <f t="shared" si="0"/>
        <v>4200</v>
      </c>
      <c r="AI18" s="387">
        <f t="shared" si="0"/>
        <v>0</v>
      </c>
      <c r="AJ18" s="387">
        <f t="shared" si="0"/>
        <v>8502</v>
      </c>
      <c r="AK18" s="387">
        <f t="shared" si="4"/>
        <v>16419</v>
      </c>
      <c r="AL18" s="387">
        <f t="shared" si="5"/>
        <v>1641.9</v>
      </c>
      <c r="AM18" s="387">
        <f t="shared" si="6"/>
        <v>4925.7</v>
      </c>
      <c r="AN18" s="387">
        <f t="shared" si="1"/>
        <v>20688</v>
      </c>
      <c r="AO18" s="387"/>
      <c r="AP18" s="387">
        <f t="shared" si="2"/>
        <v>3546.4800000000005</v>
      </c>
      <c r="AQ18" s="387">
        <v>8945.16</v>
      </c>
      <c r="AR18" s="387">
        <f t="shared" si="7"/>
        <v>2364.36</v>
      </c>
      <c r="AS18" s="387">
        <f t="shared" si="8"/>
        <v>7200</v>
      </c>
      <c r="AT18" s="387"/>
      <c r="AU18" s="387"/>
      <c r="AV18" s="388"/>
      <c r="AW18" s="390">
        <f t="shared" si="9"/>
        <v>197249.4</v>
      </c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  <c r="HY18" s="391"/>
      <c r="HZ18" s="391"/>
      <c r="IA18" s="391"/>
      <c r="IB18" s="391"/>
      <c r="IC18" s="391"/>
      <c r="ID18" s="391"/>
      <c r="IE18" s="391"/>
      <c r="IF18" s="391"/>
      <c r="IG18" s="391"/>
      <c r="IH18" s="391"/>
      <c r="II18" s="391"/>
      <c r="IJ18" s="391"/>
      <c r="IK18" s="391"/>
      <c r="IL18" s="391"/>
      <c r="IM18" s="391"/>
      <c r="IN18" s="391"/>
      <c r="IO18" s="391"/>
      <c r="IP18" s="391"/>
      <c r="IQ18" s="391"/>
      <c r="IR18" s="391"/>
      <c r="IS18" s="391"/>
      <c r="IT18" s="391"/>
      <c r="IU18" s="391"/>
      <c r="IV18" s="391"/>
      <c r="IW18" s="391"/>
    </row>
    <row r="19" spans="1:257" s="392" customFormat="1" ht="24" customHeight="1" x14ac:dyDescent="0.25">
      <c r="A19" s="32"/>
      <c r="B19" s="378">
        <v>8</v>
      </c>
      <c r="C19" s="379">
        <v>13</v>
      </c>
      <c r="D19" s="380">
        <v>56</v>
      </c>
      <c r="E19" s="381">
        <v>266</v>
      </c>
      <c r="F19" s="380">
        <v>795</v>
      </c>
      <c r="G19" s="382"/>
      <c r="H19" s="382" t="s">
        <v>2761</v>
      </c>
      <c r="I19" s="383" t="s">
        <v>2762</v>
      </c>
      <c r="J19" s="383" t="s">
        <v>2763</v>
      </c>
      <c r="K19" s="378" t="s">
        <v>2619</v>
      </c>
      <c r="L19" s="384">
        <v>37333</v>
      </c>
      <c r="M19" s="384" t="s">
        <v>2604</v>
      </c>
      <c r="N19" s="384" t="s">
        <v>2605</v>
      </c>
      <c r="O19" s="378">
        <v>12</v>
      </c>
      <c r="P19" s="378">
        <v>40</v>
      </c>
      <c r="Q19" s="378" t="s">
        <v>2606</v>
      </c>
      <c r="R19" s="383" t="s">
        <v>2575</v>
      </c>
      <c r="S19" s="383"/>
      <c r="T19" s="383"/>
      <c r="U19" s="378" t="s">
        <v>2764</v>
      </c>
      <c r="V19" s="385" t="s">
        <v>2732</v>
      </c>
      <c r="W19" s="385" t="s">
        <v>2732</v>
      </c>
      <c r="X19" s="386">
        <v>13795.5</v>
      </c>
      <c r="Y19" s="387">
        <v>650</v>
      </c>
      <c r="Z19" s="387">
        <v>350</v>
      </c>
      <c r="AA19" s="387">
        <v>0</v>
      </c>
      <c r="AB19" s="387">
        <v>566.79999999999995</v>
      </c>
      <c r="AC19" s="387"/>
      <c r="AD19" s="387"/>
      <c r="AE19" s="388"/>
      <c r="AF19" s="386">
        <f t="shared" si="3"/>
        <v>165546</v>
      </c>
      <c r="AG19" s="387">
        <f t="shared" si="0"/>
        <v>7800</v>
      </c>
      <c r="AH19" s="387">
        <f t="shared" si="0"/>
        <v>4200</v>
      </c>
      <c r="AI19" s="387">
        <f t="shared" si="0"/>
        <v>0</v>
      </c>
      <c r="AJ19" s="387">
        <f t="shared" si="0"/>
        <v>6801.5999999999995</v>
      </c>
      <c r="AK19" s="387">
        <f t="shared" si="4"/>
        <v>23992.5</v>
      </c>
      <c r="AL19" s="387">
        <f t="shared" si="5"/>
        <v>2399.25</v>
      </c>
      <c r="AM19" s="387">
        <f t="shared" si="6"/>
        <v>7197.75</v>
      </c>
      <c r="AN19" s="387">
        <f t="shared" si="1"/>
        <v>30230.52</v>
      </c>
      <c r="AO19" s="387"/>
      <c r="AP19" s="387">
        <f t="shared" si="2"/>
        <v>5182.4400000000005</v>
      </c>
      <c r="AQ19" s="387">
        <v>10447.08</v>
      </c>
      <c r="AR19" s="387">
        <f t="shared" si="7"/>
        <v>3454.92</v>
      </c>
      <c r="AS19" s="387">
        <f t="shared" si="8"/>
        <v>7200</v>
      </c>
      <c r="AT19" s="387"/>
      <c r="AU19" s="387"/>
      <c r="AV19" s="388"/>
      <c r="AW19" s="390">
        <f t="shared" si="9"/>
        <v>274452.06</v>
      </c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1"/>
      <c r="DX19" s="391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391"/>
      <c r="FZ19" s="391"/>
      <c r="GA19" s="391"/>
      <c r="GB19" s="391"/>
      <c r="GC19" s="391"/>
      <c r="GD19" s="391"/>
      <c r="GE19" s="391"/>
      <c r="GF19" s="391"/>
      <c r="GG19" s="391"/>
      <c r="GH19" s="391"/>
      <c r="GI19" s="391"/>
      <c r="GJ19" s="391"/>
      <c r="GK19" s="391"/>
      <c r="GL19" s="391"/>
      <c r="GM19" s="391"/>
      <c r="GN19" s="391"/>
      <c r="GO19" s="391"/>
      <c r="GP19" s="391"/>
      <c r="GQ19" s="391"/>
      <c r="GR19" s="391"/>
      <c r="GS19" s="391"/>
      <c r="GT19" s="391"/>
      <c r="GU19" s="391"/>
      <c r="GV19" s="391"/>
      <c r="GW19" s="391"/>
      <c r="GX19" s="391"/>
      <c r="GY19" s="391"/>
      <c r="GZ19" s="391"/>
      <c r="HA19" s="391"/>
      <c r="HB19" s="391"/>
      <c r="HC19" s="391"/>
      <c r="HD19" s="391"/>
      <c r="HE19" s="391"/>
      <c r="HF19" s="391"/>
      <c r="HG19" s="391"/>
      <c r="HH19" s="391"/>
      <c r="HI19" s="391"/>
      <c r="HJ19" s="391"/>
      <c r="HK19" s="391"/>
      <c r="HL19" s="391"/>
      <c r="HM19" s="391"/>
      <c r="HN19" s="391"/>
      <c r="HO19" s="391"/>
      <c r="HP19" s="391"/>
      <c r="HQ19" s="391"/>
      <c r="HR19" s="391"/>
      <c r="HS19" s="391"/>
      <c r="HT19" s="391"/>
      <c r="HU19" s="391"/>
      <c r="HV19" s="391"/>
      <c r="HW19" s="391"/>
      <c r="HX19" s="391"/>
      <c r="HY19" s="391"/>
      <c r="HZ19" s="391"/>
      <c r="IA19" s="391"/>
      <c r="IB19" s="391"/>
      <c r="IC19" s="391"/>
      <c r="ID19" s="391"/>
      <c r="IE19" s="391"/>
      <c r="IF19" s="391"/>
      <c r="IG19" s="391"/>
      <c r="IH19" s="391"/>
      <c r="II19" s="391"/>
      <c r="IJ19" s="391"/>
      <c r="IK19" s="391"/>
      <c r="IL19" s="391"/>
      <c r="IM19" s="391"/>
      <c r="IN19" s="391"/>
      <c r="IO19" s="391"/>
      <c r="IP19" s="391"/>
      <c r="IQ19" s="391"/>
      <c r="IR19" s="391"/>
      <c r="IS19" s="391"/>
      <c r="IT19" s="391"/>
      <c r="IU19" s="391"/>
      <c r="IV19" s="391"/>
      <c r="IW19" s="391"/>
    </row>
    <row r="20" spans="1:257" s="392" customFormat="1" ht="24" customHeight="1" x14ac:dyDescent="0.25">
      <c r="A20" s="32"/>
      <c r="B20" s="378">
        <v>9</v>
      </c>
      <c r="C20" s="379">
        <v>13</v>
      </c>
      <c r="D20" s="380">
        <v>56</v>
      </c>
      <c r="E20" s="381">
        <v>266</v>
      </c>
      <c r="F20" s="380">
        <v>795</v>
      </c>
      <c r="G20" s="382"/>
      <c r="H20" s="382" t="s">
        <v>2765</v>
      </c>
      <c r="I20" s="383" t="s">
        <v>2766</v>
      </c>
      <c r="J20" s="383" t="s">
        <v>2767</v>
      </c>
      <c r="K20" s="378" t="s">
        <v>2619</v>
      </c>
      <c r="L20" s="384">
        <v>38252</v>
      </c>
      <c r="M20" s="384" t="s">
        <v>2604</v>
      </c>
      <c r="N20" s="384" t="s">
        <v>2605</v>
      </c>
      <c r="O20" s="378">
        <v>1</v>
      </c>
      <c r="P20" s="378">
        <v>40</v>
      </c>
      <c r="Q20" s="378" t="s">
        <v>2606</v>
      </c>
      <c r="R20" s="383" t="s">
        <v>2575</v>
      </c>
      <c r="S20" s="383"/>
      <c r="T20" s="383"/>
      <c r="U20" s="378" t="s">
        <v>2759</v>
      </c>
      <c r="V20" s="385" t="s">
        <v>2760</v>
      </c>
      <c r="W20" s="385" t="s">
        <v>2732</v>
      </c>
      <c r="X20" s="386">
        <v>9251.4</v>
      </c>
      <c r="Y20" s="387">
        <v>650</v>
      </c>
      <c r="Z20" s="387">
        <v>350</v>
      </c>
      <c r="AA20" s="387">
        <v>0</v>
      </c>
      <c r="AB20" s="387">
        <v>566.79999999999995</v>
      </c>
      <c r="AC20" s="387"/>
      <c r="AD20" s="387"/>
      <c r="AE20" s="388"/>
      <c r="AF20" s="386">
        <f t="shared" si="3"/>
        <v>111016.79999999999</v>
      </c>
      <c r="AG20" s="387">
        <f t="shared" si="0"/>
        <v>7800</v>
      </c>
      <c r="AH20" s="387">
        <f t="shared" si="0"/>
        <v>4200</v>
      </c>
      <c r="AI20" s="387">
        <f t="shared" si="0"/>
        <v>0</v>
      </c>
      <c r="AJ20" s="387">
        <f t="shared" si="0"/>
        <v>6801.5999999999995</v>
      </c>
      <c r="AK20" s="387">
        <f t="shared" si="4"/>
        <v>16419</v>
      </c>
      <c r="AL20" s="387">
        <f t="shared" si="5"/>
        <v>1641.9</v>
      </c>
      <c r="AM20" s="387">
        <f t="shared" si="6"/>
        <v>4925.7</v>
      </c>
      <c r="AN20" s="387">
        <f t="shared" si="1"/>
        <v>20688</v>
      </c>
      <c r="AO20" s="387"/>
      <c r="AP20" s="387">
        <f t="shared" si="2"/>
        <v>3546.4800000000005</v>
      </c>
      <c r="AQ20" s="387">
        <v>8904.84</v>
      </c>
      <c r="AR20" s="387">
        <f t="shared" si="7"/>
        <v>2364.36</v>
      </c>
      <c r="AS20" s="387">
        <f t="shared" si="8"/>
        <v>7200</v>
      </c>
      <c r="AT20" s="387"/>
      <c r="AU20" s="387"/>
      <c r="AV20" s="388"/>
      <c r="AW20" s="390">
        <f t="shared" si="9"/>
        <v>195508.68</v>
      </c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  <c r="HJ20" s="391"/>
      <c r="HK20" s="391"/>
      <c r="HL20" s="391"/>
      <c r="HM20" s="391"/>
      <c r="HN20" s="391"/>
      <c r="HO20" s="391"/>
      <c r="HP20" s="391"/>
      <c r="HQ20" s="391"/>
      <c r="HR20" s="391"/>
      <c r="HS20" s="391"/>
      <c r="HT20" s="391"/>
      <c r="HU20" s="391"/>
      <c r="HV20" s="391"/>
      <c r="HW20" s="391"/>
      <c r="HX20" s="391"/>
      <c r="HY20" s="391"/>
      <c r="HZ20" s="391"/>
      <c r="IA20" s="391"/>
      <c r="IB20" s="391"/>
      <c r="IC20" s="391"/>
      <c r="ID20" s="391"/>
      <c r="IE20" s="391"/>
      <c r="IF20" s="391"/>
      <c r="IG20" s="391"/>
      <c r="IH20" s="391"/>
      <c r="II20" s="391"/>
      <c r="IJ20" s="391"/>
      <c r="IK20" s="391"/>
      <c r="IL20" s="391"/>
      <c r="IM20" s="391"/>
      <c r="IN20" s="391"/>
      <c r="IO20" s="391"/>
      <c r="IP20" s="391"/>
      <c r="IQ20" s="391"/>
      <c r="IR20" s="391"/>
      <c r="IS20" s="391"/>
      <c r="IT20" s="391"/>
      <c r="IU20" s="391"/>
      <c r="IV20" s="391"/>
      <c r="IW20" s="391"/>
    </row>
    <row r="21" spans="1:257" s="392" customFormat="1" ht="24" customHeight="1" x14ac:dyDescent="0.25">
      <c r="A21" s="32"/>
      <c r="B21" s="378">
        <v>10</v>
      </c>
      <c r="C21" s="379">
        <v>13</v>
      </c>
      <c r="D21" s="380">
        <v>56</v>
      </c>
      <c r="E21" s="381">
        <v>266</v>
      </c>
      <c r="F21" s="380">
        <v>795</v>
      </c>
      <c r="G21" s="382"/>
      <c r="H21" s="382" t="s">
        <v>2768</v>
      </c>
      <c r="I21" s="383" t="s">
        <v>2769</v>
      </c>
      <c r="J21" s="383" t="s">
        <v>2770</v>
      </c>
      <c r="K21" s="378" t="s">
        <v>2603</v>
      </c>
      <c r="L21" s="384">
        <v>37953</v>
      </c>
      <c r="M21" s="384" t="s">
        <v>2604</v>
      </c>
      <c r="N21" s="384" t="s">
        <v>2605</v>
      </c>
      <c r="O21" s="378">
        <v>2</v>
      </c>
      <c r="P21" s="378">
        <v>40</v>
      </c>
      <c r="Q21" s="378" t="s">
        <v>2606</v>
      </c>
      <c r="R21" s="383" t="s">
        <v>2575</v>
      </c>
      <c r="S21" s="383"/>
      <c r="T21" s="383"/>
      <c r="U21" s="378" t="s">
        <v>2771</v>
      </c>
      <c r="V21" s="385" t="s">
        <v>2760</v>
      </c>
      <c r="W21" s="385" t="s">
        <v>2732</v>
      </c>
      <c r="X21" s="386">
        <v>9514.7999999999993</v>
      </c>
      <c r="Y21" s="387">
        <v>650</v>
      </c>
      <c r="Z21" s="387">
        <v>350</v>
      </c>
      <c r="AA21" s="387">
        <v>0</v>
      </c>
      <c r="AB21" s="387">
        <v>566.79999999999995</v>
      </c>
      <c r="AC21" s="387"/>
      <c r="AD21" s="387"/>
      <c r="AE21" s="388"/>
      <c r="AF21" s="386">
        <f t="shared" si="3"/>
        <v>114177.59999999999</v>
      </c>
      <c r="AG21" s="387">
        <f t="shared" si="0"/>
        <v>7800</v>
      </c>
      <c r="AH21" s="387">
        <f t="shared" si="0"/>
        <v>4200</v>
      </c>
      <c r="AI21" s="387">
        <f t="shared" si="0"/>
        <v>0</v>
      </c>
      <c r="AJ21" s="387">
        <f t="shared" si="0"/>
        <v>6801.5999999999995</v>
      </c>
      <c r="AK21" s="387">
        <f t="shared" si="4"/>
        <v>16858</v>
      </c>
      <c r="AL21" s="387">
        <f t="shared" si="5"/>
        <v>1685.8</v>
      </c>
      <c r="AM21" s="387">
        <f t="shared" si="6"/>
        <v>5057.3999999999996</v>
      </c>
      <c r="AN21" s="387">
        <f t="shared" si="1"/>
        <v>21241.079999999998</v>
      </c>
      <c r="AO21" s="387"/>
      <c r="AP21" s="387">
        <f t="shared" si="2"/>
        <v>3641.2799999999997</v>
      </c>
      <c r="AQ21" s="387">
        <v>8994.24</v>
      </c>
      <c r="AR21" s="387">
        <f t="shared" si="7"/>
        <v>2427.6000000000004</v>
      </c>
      <c r="AS21" s="387">
        <f t="shared" si="8"/>
        <v>7200</v>
      </c>
      <c r="AT21" s="387"/>
      <c r="AU21" s="387"/>
      <c r="AV21" s="388"/>
      <c r="AW21" s="390">
        <f t="shared" si="9"/>
        <v>200084.59999999995</v>
      </c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1"/>
      <c r="BM21" s="391"/>
      <c r="BN21" s="391"/>
      <c r="BO21" s="391"/>
      <c r="BP21" s="391"/>
      <c r="BQ21" s="391"/>
      <c r="BR21" s="391"/>
      <c r="BS21" s="391"/>
      <c r="BT21" s="391"/>
      <c r="BU21" s="391"/>
      <c r="BV21" s="391"/>
      <c r="BW21" s="391"/>
      <c r="BX21" s="391"/>
      <c r="BY21" s="391"/>
      <c r="BZ21" s="391"/>
      <c r="CA21" s="391"/>
      <c r="CB21" s="391"/>
      <c r="CC21" s="391"/>
      <c r="CD21" s="391"/>
      <c r="CE21" s="391"/>
      <c r="CF21" s="391"/>
      <c r="CG21" s="391"/>
      <c r="CH21" s="391"/>
      <c r="CI21" s="391"/>
      <c r="CJ21" s="391"/>
      <c r="CK21" s="391"/>
      <c r="CL21" s="391"/>
      <c r="CM21" s="391"/>
      <c r="CN21" s="391"/>
      <c r="CO21" s="391"/>
      <c r="CP21" s="391"/>
      <c r="CQ21" s="391"/>
      <c r="CR21" s="391"/>
      <c r="CS21" s="391"/>
      <c r="CT21" s="391"/>
      <c r="CU21" s="391"/>
      <c r="CV21" s="391"/>
      <c r="CW21" s="391"/>
      <c r="CX21" s="391"/>
      <c r="CY21" s="391"/>
      <c r="CZ21" s="391"/>
      <c r="DA21" s="391"/>
      <c r="DB21" s="391"/>
      <c r="DC21" s="391"/>
      <c r="DD21" s="391"/>
      <c r="DE21" s="391"/>
      <c r="DF21" s="391"/>
      <c r="DG21" s="391"/>
      <c r="DH21" s="391"/>
      <c r="DI21" s="391"/>
      <c r="DJ21" s="391"/>
      <c r="DK21" s="391"/>
      <c r="DL21" s="391"/>
      <c r="DM21" s="391"/>
      <c r="DN21" s="391"/>
      <c r="DO21" s="391"/>
      <c r="DP21" s="391"/>
      <c r="DQ21" s="391"/>
      <c r="DR21" s="391"/>
      <c r="DS21" s="391"/>
      <c r="DT21" s="391"/>
      <c r="DU21" s="391"/>
      <c r="DV21" s="391"/>
      <c r="DW21" s="391"/>
      <c r="DX21" s="391"/>
      <c r="DY21" s="391"/>
      <c r="DZ21" s="391"/>
      <c r="EA21" s="391"/>
      <c r="EB21" s="391"/>
      <c r="EC21" s="391"/>
      <c r="ED21" s="391"/>
      <c r="EE21" s="391"/>
      <c r="EF21" s="391"/>
      <c r="EG21" s="391"/>
      <c r="EH21" s="391"/>
      <c r="EI21" s="391"/>
      <c r="EJ21" s="391"/>
      <c r="EK21" s="391"/>
      <c r="EL21" s="391"/>
      <c r="EM21" s="391"/>
      <c r="EN21" s="391"/>
      <c r="EO21" s="391"/>
      <c r="EP21" s="391"/>
      <c r="EQ21" s="391"/>
      <c r="ER21" s="391"/>
      <c r="ES21" s="391"/>
      <c r="ET21" s="391"/>
      <c r="EU21" s="391"/>
      <c r="EV21" s="391"/>
      <c r="EW21" s="391"/>
      <c r="EX21" s="391"/>
      <c r="EY21" s="391"/>
      <c r="EZ21" s="391"/>
      <c r="FA21" s="391"/>
      <c r="FB21" s="391"/>
      <c r="FC21" s="391"/>
      <c r="FD21" s="391"/>
      <c r="FE21" s="391"/>
      <c r="FF21" s="391"/>
      <c r="FG21" s="391"/>
      <c r="FH21" s="391"/>
      <c r="FI21" s="391"/>
      <c r="FJ21" s="391"/>
      <c r="FK21" s="391"/>
      <c r="FL21" s="391"/>
      <c r="FM21" s="391"/>
      <c r="FN21" s="391"/>
      <c r="FO21" s="391"/>
      <c r="FP21" s="391"/>
      <c r="FQ21" s="391"/>
      <c r="FR21" s="391"/>
      <c r="FS21" s="391"/>
      <c r="FT21" s="391"/>
      <c r="FU21" s="391"/>
      <c r="FV21" s="391"/>
      <c r="FW21" s="391"/>
      <c r="FX21" s="391"/>
      <c r="FY21" s="391"/>
      <c r="FZ21" s="391"/>
      <c r="GA21" s="391"/>
      <c r="GB21" s="391"/>
      <c r="GC21" s="391"/>
      <c r="GD21" s="391"/>
      <c r="GE21" s="391"/>
      <c r="GF21" s="391"/>
      <c r="GG21" s="391"/>
      <c r="GH21" s="391"/>
      <c r="GI21" s="391"/>
      <c r="GJ21" s="391"/>
      <c r="GK21" s="391"/>
      <c r="GL21" s="391"/>
      <c r="GM21" s="391"/>
      <c r="GN21" s="391"/>
      <c r="GO21" s="391"/>
      <c r="GP21" s="391"/>
      <c r="GQ21" s="391"/>
      <c r="GR21" s="391"/>
      <c r="GS21" s="391"/>
      <c r="GT21" s="391"/>
      <c r="GU21" s="391"/>
      <c r="GV21" s="391"/>
      <c r="GW21" s="391"/>
      <c r="GX21" s="391"/>
      <c r="GY21" s="391"/>
      <c r="GZ21" s="391"/>
      <c r="HA21" s="391"/>
      <c r="HB21" s="391"/>
      <c r="HC21" s="391"/>
      <c r="HD21" s="391"/>
      <c r="HE21" s="391"/>
      <c r="HF21" s="391"/>
      <c r="HG21" s="391"/>
      <c r="HH21" s="391"/>
      <c r="HI21" s="391"/>
      <c r="HJ21" s="391"/>
      <c r="HK21" s="391"/>
      <c r="HL21" s="391"/>
      <c r="HM21" s="391"/>
      <c r="HN21" s="391"/>
      <c r="HO21" s="391"/>
      <c r="HP21" s="391"/>
      <c r="HQ21" s="391"/>
      <c r="HR21" s="391"/>
      <c r="HS21" s="391"/>
      <c r="HT21" s="391"/>
      <c r="HU21" s="391"/>
      <c r="HV21" s="391"/>
      <c r="HW21" s="391"/>
      <c r="HX21" s="391"/>
      <c r="HY21" s="391"/>
      <c r="HZ21" s="391"/>
      <c r="IA21" s="391"/>
      <c r="IB21" s="391"/>
      <c r="IC21" s="391"/>
      <c r="ID21" s="391"/>
      <c r="IE21" s="391"/>
      <c r="IF21" s="391"/>
      <c r="IG21" s="391"/>
      <c r="IH21" s="391"/>
      <c r="II21" s="391"/>
      <c r="IJ21" s="391"/>
      <c r="IK21" s="391"/>
      <c r="IL21" s="391"/>
      <c r="IM21" s="391"/>
      <c r="IN21" s="391"/>
      <c r="IO21" s="391"/>
      <c r="IP21" s="391"/>
      <c r="IQ21" s="391"/>
      <c r="IR21" s="391"/>
      <c r="IS21" s="391"/>
      <c r="IT21" s="391"/>
      <c r="IU21" s="391"/>
      <c r="IV21" s="391"/>
      <c r="IW21" s="391"/>
    </row>
    <row r="22" spans="1:257" s="392" customFormat="1" ht="24" customHeight="1" x14ac:dyDescent="0.25">
      <c r="A22" s="32"/>
      <c r="B22" s="378">
        <v>11</v>
      </c>
      <c r="C22" s="379">
        <v>13</v>
      </c>
      <c r="D22" s="380">
        <v>56</v>
      </c>
      <c r="E22" s="381">
        <v>266</v>
      </c>
      <c r="F22" s="380">
        <v>795</v>
      </c>
      <c r="G22" s="382"/>
      <c r="H22" s="382" t="s">
        <v>2772</v>
      </c>
      <c r="I22" s="383" t="s">
        <v>2773</v>
      </c>
      <c r="J22" s="383" t="s">
        <v>2774</v>
      </c>
      <c r="K22" s="378" t="s">
        <v>2603</v>
      </c>
      <c r="L22" s="384">
        <v>37392</v>
      </c>
      <c r="M22" s="384" t="s">
        <v>2604</v>
      </c>
      <c r="N22" s="384" t="s">
        <v>2605</v>
      </c>
      <c r="O22" s="378">
        <v>13</v>
      </c>
      <c r="P22" s="378">
        <v>40</v>
      </c>
      <c r="Q22" s="378" t="s">
        <v>2606</v>
      </c>
      <c r="R22" s="383" t="s">
        <v>2575</v>
      </c>
      <c r="S22" s="383"/>
      <c r="T22" s="383"/>
      <c r="U22" s="378" t="s">
        <v>2775</v>
      </c>
      <c r="V22" s="385" t="s">
        <v>2732</v>
      </c>
      <c r="W22" s="385" t="s">
        <v>2732</v>
      </c>
      <c r="X22" s="386">
        <v>13318.5</v>
      </c>
      <c r="Y22" s="387">
        <v>650</v>
      </c>
      <c r="Z22" s="387">
        <v>350</v>
      </c>
      <c r="AA22" s="387">
        <v>0</v>
      </c>
      <c r="AB22" s="387">
        <v>566.79999999999995</v>
      </c>
      <c r="AC22" s="387"/>
      <c r="AD22" s="387"/>
      <c r="AE22" s="388"/>
      <c r="AF22" s="386">
        <f t="shared" si="3"/>
        <v>159822</v>
      </c>
      <c r="AG22" s="387">
        <f t="shared" si="0"/>
        <v>7800</v>
      </c>
      <c r="AH22" s="387">
        <f t="shared" si="0"/>
        <v>4200</v>
      </c>
      <c r="AI22" s="387">
        <f t="shared" si="0"/>
        <v>0</v>
      </c>
      <c r="AJ22" s="387">
        <f t="shared" si="0"/>
        <v>6801.5999999999995</v>
      </c>
      <c r="AK22" s="387">
        <f t="shared" si="4"/>
        <v>23197.5</v>
      </c>
      <c r="AL22" s="387">
        <f t="shared" si="5"/>
        <v>2319.75</v>
      </c>
      <c r="AM22" s="387">
        <f t="shared" si="6"/>
        <v>6959.25</v>
      </c>
      <c r="AN22" s="387">
        <f t="shared" si="1"/>
        <v>29228.879999999997</v>
      </c>
      <c r="AO22" s="387"/>
      <c r="AP22" s="387">
        <f t="shared" si="2"/>
        <v>5010.72</v>
      </c>
      <c r="AQ22" s="387">
        <v>10285.200000000001</v>
      </c>
      <c r="AR22" s="387">
        <f t="shared" si="7"/>
        <v>3340.44</v>
      </c>
      <c r="AS22" s="387">
        <f t="shared" si="8"/>
        <v>7200</v>
      </c>
      <c r="AT22" s="387"/>
      <c r="AU22" s="387"/>
      <c r="AV22" s="388"/>
      <c r="AW22" s="390">
        <f t="shared" si="9"/>
        <v>266165.34000000003</v>
      </c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1"/>
      <c r="CC22" s="391"/>
      <c r="CD22" s="391"/>
      <c r="CE22" s="391"/>
      <c r="CF22" s="391"/>
      <c r="CG22" s="391"/>
      <c r="CH22" s="391"/>
      <c r="CI22" s="391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1"/>
      <c r="CX22" s="391"/>
      <c r="CY22" s="391"/>
      <c r="CZ22" s="391"/>
      <c r="DA22" s="391"/>
      <c r="DB22" s="391"/>
      <c r="DC22" s="391"/>
      <c r="DD22" s="391"/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1"/>
      <c r="DX22" s="391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  <c r="EV22" s="391"/>
      <c r="EW22" s="391"/>
      <c r="EX22" s="391"/>
      <c r="EY22" s="391"/>
      <c r="EZ22" s="391"/>
      <c r="FA22" s="391"/>
      <c r="FB22" s="391"/>
      <c r="FC22" s="391"/>
      <c r="FD22" s="391"/>
      <c r="FE22" s="391"/>
      <c r="FF22" s="391"/>
      <c r="FG22" s="391"/>
      <c r="FH22" s="391"/>
      <c r="FI22" s="391"/>
      <c r="FJ22" s="391"/>
      <c r="FK22" s="391"/>
      <c r="FL22" s="391"/>
      <c r="FM22" s="391"/>
      <c r="FN22" s="391"/>
      <c r="FO22" s="391"/>
      <c r="FP22" s="391"/>
      <c r="FQ22" s="391"/>
      <c r="FR22" s="391"/>
      <c r="FS22" s="391"/>
      <c r="FT22" s="391"/>
      <c r="FU22" s="391"/>
      <c r="FV22" s="391"/>
      <c r="FW22" s="391"/>
      <c r="FX22" s="391"/>
      <c r="FY22" s="391"/>
      <c r="FZ22" s="391"/>
      <c r="GA22" s="391"/>
      <c r="GB22" s="391"/>
      <c r="GC22" s="391"/>
      <c r="GD22" s="391"/>
      <c r="GE22" s="391"/>
      <c r="GF22" s="391"/>
      <c r="GG22" s="391"/>
      <c r="GH22" s="391"/>
      <c r="GI22" s="391"/>
      <c r="GJ22" s="391"/>
      <c r="GK22" s="391"/>
      <c r="GL22" s="391"/>
      <c r="GM22" s="391"/>
      <c r="GN22" s="391"/>
      <c r="GO22" s="391"/>
      <c r="GP22" s="391"/>
      <c r="GQ22" s="391"/>
      <c r="GR22" s="391"/>
      <c r="GS22" s="391"/>
      <c r="GT22" s="391"/>
      <c r="GU22" s="391"/>
      <c r="GV22" s="391"/>
      <c r="GW22" s="391"/>
      <c r="GX22" s="391"/>
      <c r="GY22" s="391"/>
      <c r="GZ22" s="391"/>
      <c r="HA22" s="391"/>
      <c r="HB22" s="391"/>
      <c r="HC22" s="391"/>
      <c r="HD22" s="391"/>
      <c r="HE22" s="391"/>
      <c r="HF22" s="391"/>
      <c r="HG22" s="391"/>
      <c r="HH22" s="391"/>
      <c r="HI22" s="391"/>
      <c r="HJ22" s="391"/>
      <c r="HK22" s="391"/>
      <c r="HL22" s="391"/>
      <c r="HM22" s="391"/>
      <c r="HN22" s="391"/>
      <c r="HO22" s="391"/>
      <c r="HP22" s="391"/>
      <c r="HQ22" s="391"/>
      <c r="HR22" s="391"/>
      <c r="HS22" s="391"/>
      <c r="HT22" s="391"/>
      <c r="HU22" s="391"/>
      <c r="HV22" s="391"/>
      <c r="HW22" s="391"/>
      <c r="HX22" s="391"/>
      <c r="HY22" s="391"/>
      <c r="HZ22" s="391"/>
      <c r="IA22" s="391"/>
      <c r="IB22" s="391"/>
      <c r="IC22" s="391"/>
      <c r="ID22" s="391"/>
      <c r="IE22" s="391"/>
      <c r="IF22" s="391"/>
      <c r="IG22" s="391"/>
      <c r="IH22" s="391"/>
      <c r="II22" s="391"/>
      <c r="IJ22" s="391"/>
      <c r="IK22" s="391"/>
      <c r="IL22" s="391"/>
      <c r="IM22" s="391"/>
      <c r="IN22" s="391"/>
      <c r="IO22" s="391"/>
      <c r="IP22" s="391"/>
      <c r="IQ22" s="391"/>
      <c r="IR22" s="391"/>
      <c r="IS22" s="391"/>
      <c r="IT22" s="391"/>
      <c r="IU22" s="391"/>
      <c r="IV22" s="391"/>
      <c r="IW22" s="391"/>
    </row>
    <row r="23" spans="1:257" s="392" customFormat="1" ht="24" customHeight="1" x14ac:dyDescent="0.25">
      <c r="A23" s="32"/>
      <c r="B23" s="378">
        <v>12</v>
      </c>
      <c r="C23" s="379">
        <v>13</v>
      </c>
      <c r="D23" s="380">
        <v>56</v>
      </c>
      <c r="E23" s="381">
        <v>266</v>
      </c>
      <c r="F23" s="380">
        <v>795</v>
      </c>
      <c r="G23" s="382"/>
      <c r="H23" s="382" t="s">
        <v>2776</v>
      </c>
      <c r="I23" s="383" t="s">
        <v>2777</v>
      </c>
      <c r="J23" s="383" t="s">
        <v>2778</v>
      </c>
      <c r="K23" s="378" t="s">
        <v>2603</v>
      </c>
      <c r="L23" s="384">
        <v>43346</v>
      </c>
      <c r="M23" s="384" t="s">
        <v>2613</v>
      </c>
      <c r="N23" s="384" t="s">
        <v>2605</v>
      </c>
      <c r="O23" s="378">
        <v>1</v>
      </c>
      <c r="P23" s="378">
        <v>40</v>
      </c>
      <c r="Q23" s="378" t="s">
        <v>2606</v>
      </c>
      <c r="R23" s="383" t="s">
        <v>2575</v>
      </c>
      <c r="S23" s="383"/>
      <c r="T23" s="383"/>
      <c r="U23" s="378" t="s">
        <v>2759</v>
      </c>
      <c r="V23" s="385" t="s">
        <v>2760</v>
      </c>
      <c r="W23" s="385" t="s">
        <v>2732</v>
      </c>
      <c r="X23" s="386">
        <v>9251.4</v>
      </c>
      <c r="Y23" s="387">
        <v>650</v>
      </c>
      <c r="Z23" s="387">
        <v>350</v>
      </c>
      <c r="AA23" s="387">
        <v>0</v>
      </c>
      <c r="AB23" s="387">
        <v>0</v>
      </c>
      <c r="AC23" s="387"/>
      <c r="AD23" s="387"/>
      <c r="AE23" s="388"/>
      <c r="AF23" s="386">
        <f t="shared" si="3"/>
        <v>111016.79999999999</v>
      </c>
      <c r="AG23" s="387">
        <f t="shared" si="0"/>
        <v>7800</v>
      </c>
      <c r="AH23" s="387">
        <f t="shared" si="0"/>
        <v>4200</v>
      </c>
      <c r="AI23" s="387">
        <f t="shared" si="0"/>
        <v>0</v>
      </c>
      <c r="AJ23" s="387">
        <f t="shared" si="0"/>
        <v>0</v>
      </c>
      <c r="AK23" s="387">
        <f t="shared" si="4"/>
        <v>16419</v>
      </c>
      <c r="AL23" s="387">
        <f t="shared" si="5"/>
        <v>1641.9</v>
      </c>
      <c r="AM23" s="387">
        <f t="shared" si="6"/>
        <v>4925.7</v>
      </c>
      <c r="AN23" s="387">
        <f t="shared" si="1"/>
        <v>20688</v>
      </c>
      <c r="AO23" s="387"/>
      <c r="AP23" s="387">
        <f t="shared" si="2"/>
        <v>3546.4800000000005</v>
      </c>
      <c r="AQ23" s="387">
        <v>8743.7999999999993</v>
      </c>
      <c r="AR23" s="387">
        <f t="shared" si="7"/>
        <v>2364.36</v>
      </c>
      <c r="AS23" s="387">
        <f t="shared" si="8"/>
        <v>7200</v>
      </c>
      <c r="AT23" s="387"/>
      <c r="AU23" s="387"/>
      <c r="AV23" s="388"/>
      <c r="AW23" s="390">
        <f t="shared" si="9"/>
        <v>188546.03999999998</v>
      </c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1"/>
      <c r="EV23" s="391"/>
      <c r="EW23" s="391"/>
      <c r="EX23" s="391"/>
      <c r="EY23" s="391"/>
      <c r="EZ23" s="391"/>
      <c r="FA23" s="391"/>
      <c r="FB23" s="391"/>
      <c r="FC23" s="391"/>
      <c r="FD23" s="391"/>
      <c r="FE23" s="391"/>
      <c r="FF23" s="391"/>
      <c r="FG23" s="391"/>
      <c r="FH23" s="391"/>
      <c r="FI23" s="391"/>
      <c r="FJ23" s="391"/>
      <c r="FK23" s="391"/>
      <c r="FL23" s="391"/>
      <c r="FM23" s="391"/>
      <c r="FN23" s="391"/>
      <c r="FO23" s="391"/>
      <c r="FP23" s="391"/>
      <c r="FQ23" s="391"/>
      <c r="FR23" s="391"/>
      <c r="FS23" s="391"/>
      <c r="FT23" s="391"/>
      <c r="FU23" s="391"/>
      <c r="FV23" s="391"/>
      <c r="FW23" s="391"/>
      <c r="FX23" s="391"/>
      <c r="FY23" s="391"/>
      <c r="FZ23" s="391"/>
      <c r="GA23" s="391"/>
      <c r="GB23" s="391"/>
      <c r="GC23" s="391"/>
      <c r="GD23" s="391"/>
      <c r="GE23" s="391"/>
      <c r="GF23" s="391"/>
      <c r="GG23" s="391"/>
      <c r="GH23" s="391"/>
      <c r="GI23" s="391"/>
      <c r="GJ23" s="391"/>
      <c r="GK23" s="391"/>
      <c r="GL23" s="391"/>
      <c r="GM23" s="391"/>
      <c r="GN23" s="391"/>
      <c r="GO23" s="391"/>
      <c r="GP23" s="391"/>
      <c r="GQ23" s="391"/>
      <c r="GR23" s="391"/>
      <c r="GS23" s="391"/>
      <c r="GT23" s="391"/>
      <c r="GU23" s="391"/>
      <c r="GV23" s="391"/>
      <c r="GW23" s="391"/>
      <c r="GX23" s="391"/>
      <c r="GY23" s="391"/>
      <c r="GZ23" s="391"/>
      <c r="HA23" s="391"/>
      <c r="HB23" s="391"/>
      <c r="HC23" s="391"/>
      <c r="HD23" s="391"/>
      <c r="HE23" s="391"/>
      <c r="HF23" s="391"/>
      <c r="HG23" s="391"/>
      <c r="HH23" s="391"/>
      <c r="HI23" s="391"/>
      <c r="HJ23" s="391"/>
      <c r="HK23" s="391"/>
      <c r="HL23" s="391"/>
      <c r="HM23" s="391"/>
      <c r="HN23" s="391"/>
      <c r="HO23" s="391"/>
      <c r="HP23" s="391"/>
      <c r="HQ23" s="391"/>
      <c r="HR23" s="391"/>
      <c r="HS23" s="391"/>
      <c r="HT23" s="391"/>
      <c r="HU23" s="391"/>
      <c r="HV23" s="391"/>
      <c r="HW23" s="391"/>
      <c r="HX23" s="391"/>
      <c r="HY23" s="391"/>
      <c r="HZ23" s="391"/>
      <c r="IA23" s="391"/>
      <c r="IB23" s="391"/>
      <c r="IC23" s="391"/>
      <c r="ID23" s="391"/>
      <c r="IE23" s="391"/>
      <c r="IF23" s="391"/>
      <c r="IG23" s="391"/>
      <c r="IH23" s="391"/>
      <c r="II23" s="391"/>
      <c r="IJ23" s="391"/>
      <c r="IK23" s="391"/>
      <c r="IL23" s="391"/>
      <c r="IM23" s="391"/>
      <c r="IN23" s="391"/>
      <c r="IO23" s="391"/>
      <c r="IP23" s="391"/>
      <c r="IQ23" s="391"/>
      <c r="IR23" s="391"/>
      <c r="IS23" s="391"/>
      <c r="IT23" s="391"/>
      <c r="IU23" s="391"/>
      <c r="IV23" s="391"/>
      <c r="IW23" s="391"/>
    </row>
    <row r="24" spans="1:257" s="392" customFormat="1" ht="24" customHeight="1" x14ac:dyDescent="0.25">
      <c r="A24" s="32"/>
      <c r="B24" s="378">
        <v>13</v>
      </c>
      <c r="C24" s="379">
        <v>13</v>
      </c>
      <c r="D24" s="380">
        <v>56</v>
      </c>
      <c r="E24" s="381">
        <v>266</v>
      </c>
      <c r="F24" s="380">
        <v>795</v>
      </c>
      <c r="G24" s="382"/>
      <c r="H24" s="382" t="s">
        <v>2779</v>
      </c>
      <c r="I24" s="383" t="s">
        <v>2780</v>
      </c>
      <c r="J24" s="383" t="s">
        <v>2781</v>
      </c>
      <c r="K24" s="378" t="s">
        <v>2603</v>
      </c>
      <c r="L24" s="384">
        <v>40452</v>
      </c>
      <c r="M24" s="384" t="s">
        <v>2604</v>
      </c>
      <c r="N24" s="384" t="s">
        <v>2605</v>
      </c>
      <c r="O24" s="378">
        <v>2</v>
      </c>
      <c r="P24" s="378">
        <v>40</v>
      </c>
      <c r="Q24" s="378" t="s">
        <v>2606</v>
      </c>
      <c r="R24" s="383" t="s">
        <v>2575</v>
      </c>
      <c r="S24" s="383"/>
      <c r="T24" s="383"/>
      <c r="U24" s="378" t="s">
        <v>2771</v>
      </c>
      <c r="V24" s="385" t="s">
        <v>2760</v>
      </c>
      <c r="W24" s="385" t="s">
        <v>2732</v>
      </c>
      <c r="X24" s="386">
        <v>9514.7999999999993</v>
      </c>
      <c r="Y24" s="387">
        <v>650</v>
      </c>
      <c r="Z24" s="387">
        <v>350</v>
      </c>
      <c r="AA24" s="387">
        <v>0</v>
      </c>
      <c r="AB24" s="387">
        <v>425.1</v>
      </c>
      <c r="AC24" s="387"/>
      <c r="AD24" s="387"/>
      <c r="AE24" s="388"/>
      <c r="AF24" s="386">
        <f t="shared" si="3"/>
        <v>114177.59999999999</v>
      </c>
      <c r="AG24" s="387">
        <f t="shared" si="0"/>
        <v>7800</v>
      </c>
      <c r="AH24" s="387">
        <f t="shared" si="0"/>
        <v>4200</v>
      </c>
      <c r="AI24" s="387">
        <f t="shared" si="0"/>
        <v>0</v>
      </c>
      <c r="AJ24" s="387">
        <f t="shared" si="0"/>
        <v>5101.2000000000007</v>
      </c>
      <c r="AK24" s="387">
        <f t="shared" si="4"/>
        <v>16858</v>
      </c>
      <c r="AL24" s="387">
        <f t="shared" si="5"/>
        <v>1685.8</v>
      </c>
      <c r="AM24" s="387">
        <f t="shared" si="6"/>
        <v>5057.3999999999996</v>
      </c>
      <c r="AN24" s="387">
        <f t="shared" si="1"/>
        <v>21241.079999999998</v>
      </c>
      <c r="AO24" s="387"/>
      <c r="AP24" s="387">
        <f t="shared" si="2"/>
        <v>3641.2799999999997</v>
      </c>
      <c r="AQ24" s="387">
        <v>8954.0400000000009</v>
      </c>
      <c r="AR24" s="387">
        <f t="shared" si="7"/>
        <v>2427.6000000000004</v>
      </c>
      <c r="AS24" s="387">
        <f t="shared" si="8"/>
        <v>7200</v>
      </c>
      <c r="AT24" s="387"/>
      <c r="AU24" s="387"/>
      <c r="AV24" s="388"/>
      <c r="AW24" s="390">
        <f t="shared" si="9"/>
        <v>198343.99999999997</v>
      </c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  <c r="HY24" s="391"/>
      <c r="HZ24" s="391"/>
      <c r="IA24" s="391"/>
      <c r="IB24" s="391"/>
      <c r="IC24" s="391"/>
      <c r="ID24" s="391"/>
      <c r="IE24" s="391"/>
      <c r="IF24" s="391"/>
      <c r="IG24" s="391"/>
      <c r="IH24" s="391"/>
      <c r="II24" s="391"/>
      <c r="IJ24" s="391"/>
      <c r="IK24" s="391"/>
      <c r="IL24" s="391"/>
      <c r="IM24" s="391"/>
      <c r="IN24" s="391"/>
      <c r="IO24" s="391"/>
      <c r="IP24" s="391"/>
      <c r="IQ24" s="391"/>
      <c r="IR24" s="391"/>
      <c r="IS24" s="391"/>
      <c r="IT24" s="391"/>
      <c r="IU24" s="391"/>
      <c r="IV24" s="391"/>
      <c r="IW24" s="391"/>
    </row>
    <row r="25" spans="1:257" s="392" customFormat="1" ht="24" customHeight="1" x14ac:dyDescent="0.25">
      <c r="A25" s="32"/>
      <c r="B25" s="378">
        <v>14</v>
      </c>
      <c r="C25" s="379">
        <v>13</v>
      </c>
      <c r="D25" s="380">
        <v>56</v>
      </c>
      <c r="E25" s="381">
        <v>266</v>
      </c>
      <c r="F25" s="380">
        <v>795</v>
      </c>
      <c r="G25" s="382"/>
      <c r="H25" s="382" t="s">
        <v>2782</v>
      </c>
      <c r="I25" s="383" t="s">
        <v>2783</v>
      </c>
      <c r="J25" s="383" t="s">
        <v>2784</v>
      </c>
      <c r="K25" s="378" t="s">
        <v>2603</v>
      </c>
      <c r="L25" s="384">
        <v>38817</v>
      </c>
      <c r="M25" s="384" t="s">
        <v>2604</v>
      </c>
      <c r="N25" s="384" t="s">
        <v>2605</v>
      </c>
      <c r="O25" s="378">
        <v>3</v>
      </c>
      <c r="P25" s="378">
        <v>40</v>
      </c>
      <c r="Q25" s="378" t="s">
        <v>2606</v>
      </c>
      <c r="R25" s="383" t="s">
        <v>2575</v>
      </c>
      <c r="S25" s="383"/>
      <c r="T25" s="383"/>
      <c r="U25" s="378" t="s">
        <v>2785</v>
      </c>
      <c r="V25" s="385" t="s">
        <v>2732</v>
      </c>
      <c r="W25" s="385" t="s">
        <v>2732</v>
      </c>
      <c r="X25" s="386">
        <v>10019.1</v>
      </c>
      <c r="Y25" s="387">
        <v>650</v>
      </c>
      <c r="Z25" s="387">
        <v>350</v>
      </c>
      <c r="AA25" s="387">
        <v>0</v>
      </c>
      <c r="AB25" s="387">
        <v>566.79999999999995</v>
      </c>
      <c r="AC25" s="387"/>
      <c r="AD25" s="387"/>
      <c r="AE25" s="388"/>
      <c r="AF25" s="386">
        <f t="shared" si="3"/>
        <v>120229.20000000001</v>
      </c>
      <c r="AG25" s="387">
        <f t="shared" si="0"/>
        <v>7800</v>
      </c>
      <c r="AH25" s="387">
        <f t="shared" si="0"/>
        <v>4200</v>
      </c>
      <c r="AI25" s="387">
        <f t="shared" si="0"/>
        <v>0</v>
      </c>
      <c r="AJ25" s="387">
        <f t="shared" si="0"/>
        <v>6801.5999999999995</v>
      </c>
      <c r="AK25" s="387">
        <f t="shared" si="4"/>
        <v>17698.5</v>
      </c>
      <c r="AL25" s="387">
        <f t="shared" si="5"/>
        <v>1769.85</v>
      </c>
      <c r="AM25" s="387">
        <f t="shared" si="6"/>
        <v>5309.55</v>
      </c>
      <c r="AN25" s="387">
        <f t="shared" si="1"/>
        <v>22300.079999999998</v>
      </c>
      <c r="AO25" s="387"/>
      <c r="AP25" s="387">
        <f t="shared" si="2"/>
        <v>3822.84</v>
      </c>
      <c r="AQ25" s="387">
        <v>9165.48</v>
      </c>
      <c r="AR25" s="387">
        <f t="shared" si="7"/>
        <v>2548.56</v>
      </c>
      <c r="AS25" s="387">
        <f t="shared" si="8"/>
        <v>7200</v>
      </c>
      <c r="AT25" s="387"/>
      <c r="AU25" s="387"/>
      <c r="AV25" s="388"/>
      <c r="AW25" s="390">
        <f t="shared" si="9"/>
        <v>208845.66</v>
      </c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  <c r="HY25" s="391"/>
      <c r="HZ25" s="391"/>
      <c r="IA25" s="391"/>
      <c r="IB25" s="391"/>
      <c r="IC25" s="391"/>
      <c r="ID25" s="391"/>
      <c r="IE25" s="391"/>
      <c r="IF25" s="391"/>
      <c r="IG25" s="391"/>
      <c r="IH25" s="391"/>
      <c r="II25" s="391"/>
      <c r="IJ25" s="391"/>
      <c r="IK25" s="391"/>
      <c r="IL25" s="391"/>
      <c r="IM25" s="391"/>
      <c r="IN25" s="391"/>
      <c r="IO25" s="391"/>
      <c r="IP25" s="391"/>
      <c r="IQ25" s="391"/>
      <c r="IR25" s="391"/>
      <c r="IS25" s="391"/>
      <c r="IT25" s="391"/>
      <c r="IU25" s="391"/>
      <c r="IV25" s="391"/>
      <c r="IW25" s="391"/>
    </row>
    <row r="26" spans="1:257" s="392" customFormat="1" ht="24" customHeight="1" x14ac:dyDescent="0.25">
      <c r="A26" s="32"/>
      <c r="B26" s="378">
        <v>15</v>
      </c>
      <c r="C26" s="379">
        <v>13</v>
      </c>
      <c r="D26" s="380">
        <v>56</v>
      </c>
      <c r="E26" s="381">
        <v>266</v>
      </c>
      <c r="F26" s="380">
        <v>795</v>
      </c>
      <c r="G26" s="382"/>
      <c r="H26" s="382" t="s">
        <v>2786</v>
      </c>
      <c r="I26" s="383" t="s">
        <v>2787</v>
      </c>
      <c r="J26" s="383" t="s">
        <v>2788</v>
      </c>
      <c r="K26" s="378" t="s">
        <v>2603</v>
      </c>
      <c r="L26" s="384">
        <v>41008</v>
      </c>
      <c r="M26" s="384" t="s">
        <v>2604</v>
      </c>
      <c r="N26" s="384" t="s">
        <v>2605</v>
      </c>
      <c r="O26" s="378">
        <v>8</v>
      </c>
      <c r="P26" s="378">
        <v>40</v>
      </c>
      <c r="Q26" s="378" t="s">
        <v>2606</v>
      </c>
      <c r="R26" s="383" t="s">
        <v>2575</v>
      </c>
      <c r="S26" s="383"/>
      <c r="T26" s="383"/>
      <c r="U26" s="378" t="s">
        <v>2789</v>
      </c>
      <c r="V26" s="385" t="s">
        <v>2732</v>
      </c>
      <c r="W26" s="385" t="s">
        <v>2732</v>
      </c>
      <c r="X26" s="386">
        <v>12081</v>
      </c>
      <c r="Y26" s="387">
        <v>650</v>
      </c>
      <c r="Z26" s="387">
        <v>350</v>
      </c>
      <c r="AA26" s="387">
        <v>0</v>
      </c>
      <c r="AB26" s="387">
        <v>283.39999999999998</v>
      </c>
      <c r="AC26" s="387"/>
      <c r="AD26" s="387"/>
      <c r="AE26" s="388"/>
      <c r="AF26" s="386">
        <f t="shared" si="3"/>
        <v>144972</v>
      </c>
      <c r="AG26" s="387">
        <f t="shared" si="0"/>
        <v>7800</v>
      </c>
      <c r="AH26" s="387">
        <f t="shared" si="0"/>
        <v>4200</v>
      </c>
      <c r="AI26" s="387">
        <f t="shared" si="0"/>
        <v>0</v>
      </c>
      <c r="AJ26" s="387">
        <f t="shared" si="0"/>
        <v>3400.7999999999997</v>
      </c>
      <c r="AK26" s="387">
        <f t="shared" si="4"/>
        <v>21135</v>
      </c>
      <c r="AL26" s="387">
        <f t="shared" si="5"/>
        <v>2113.5</v>
      </c>
      <c r="AM26" s="387">
        <f t="shared" si="6"/>
        <v>6340.5</v>
      </c>
      <c r="AN26" s="387">
        <f t="shared" si="1"/>
        <v>26630.159999999996</v>
      </c>
      <c r="AO26" s="387"/>
      <c r="AP26" s="387">
        <f t="shared" si="2"/>
        <v>4565.16</v>
      </c>
      <c r="AQ26" s="387">
        <v>9784.68</v>
      </c>
      <c r="AR26" s="387">
        <f t="shared" si="7"/>
        <v>3043.44</v>
      </c>
      <c r="AS26" s="387">
        <f t="shared" si="8"/>
        <v>7200</v>
      </c>
      <c r="AT26" s="387"/>
      <c r="AU26" s="387"/>
      <c r="AV26" s="388"/>
      <c r="AW26" s="390">
        <f t="shared" si="9"/>
        <v>241185.24</v>
      </c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  <c r="HJ26" s="391"/>
      <c r="HK26" s="391"/>
      <c r="HL26" s="391"/>
      <c r="HM26" s="391"/>
      <c r="HN26" s="391"/>
      <c r="HO26" s="391"/>
      <c r="HP26" s="391"/>
      <c r="HQ26" s="391"/>
      <c r="HR26" s="391"/>
      <c r="HS26" s="391"/>
      <c r="HT26" s="391"/>
      <c r="HU26" s="391"/>
      <c r="HV26" s="391"/>
      <c r="HW26" s="391"/>
      <c r="HX26" s="391"/>
      <c r="HY26" s="391"/>
      <c r="HZ26" s="391"/>
      <c r="IA26" s="391"/>
      <c r="IB26" s="391"/>
      <c r="IC26" s="391"/>
      <c r="ID26" s="391"/>
      <c r="IE26" s="391"/>
      <c r="IF26" s="391"/>
      <c r="IG26" s="391"/>
      <c r="IH26" s="391"/>
      <c r="II26" s="391"/>
      <c r="IJ26" s="391"/>
      <c r="IK26" s="391"/>
      <c r="IL26" s="391"/>
      <c r="IM26" s="391"/>
      <c r="IN26" s="391"/>
      <c r="IO26" s="391"/>
      <c r="IP26" s="391"/>
      <c r="IQ26" s="391"/>
      <c r="IR26" s="391"/>
      <c r="IS26" s="391"/>
      <c r="IT26" s="391"/>
      <c r="IU26" s="391"/>
      <c r="IV26" s="391"/>
      <c r="IW26" s="391"/>
    </row>
    <row r="27" spans="1:257" s="392" customFormat="1" ht="24" customHeight="1" x14ac:dyDescent="0.25">
      <c r="A27" s="32"/>
      <c r="B27" s="378">
        <v>16</v>
      </c>
      <c r="C27" s="379">
        <v>13</v>
      </c>
      <c r="D27" s="380">
        <v>56</v>
      </c>
      <c r="E27" s="381">
        <v>266</v>
      </c>
      <c r="F27" s="380">
        <v>795</v>
      </c>
      <c r="G27" s="382"/>
      <c r="H27" s="382" t="s">
        <v>2790</v>
      </c>
      <c r="I27" s="383" t="s">
        <v>2791</v>
      </c>
      <c r="J27" s="383" t="s">
        <v>2792</v>
      </c>
      <c r="K27" s="378" t="s">
        <v>2603</v>
      </c>
      <c r="L27" s="384">
        <v>42036</v>
      </c>
      <c r="M27" s="384" t="s">
        <v>2604</v>
      </c>
      <c r="N27" s="384" t="s">
        <v>2605</v>
      </c>
      <c r="O27" s="378">
        <v>2</v>
      </c>
      <c r="P27" s="378">
        <v>20</v>
      </c>
      <c r="Q27" s="378" t="s">
        <v>2606</v>
      </c>
      <c r="R27" s="383" t="s">
        <v>2575</v>
      </c>
      <c r="S27" s="383"/>
      <c r="T27" s="383"/>
      <c r="U27" s="378" t="s">
        <v>2771</v>
      </c>
      <c r="V27" s="385" t="s">
        <v>2760</v>
      </c>
      <c r="W27" s="385" t="s">
        <v>2732</v>
      </c>
      <c r="X27" s="386">
        <v>4757.3999999999996</v>
      </c>
      <c r="Y27" s="387">
        <v>325</v>
      </c>
      <c r="Z27" s="387">
        <v>175</v>
      </c>
      <c r="AA27" s="387">
        <v>0</v>
      </c>
      <c r="AB27" s="387">
        <v>283.39999999999998</v>
      </c>
      <c r="AC27" s="387"/>
      <c r="AD27" s="387"/>
      <c r="AE27" s="388"/>
      <c r="AF27" s="386">
        <f t="shared" si="3"/>
        <v>57088.799999999996</v>
      </c>
      <c r="AG27" s="387">
        <f t="shared" si="0"/>
        <v>3900</v>
      </c>
      <c r="AH27" s="387">
        <f t="shared" si="0"/>
        <v>2100</v>
      </c>
      <c r="AI27" s="387">
        <f t="shared" si="0"/>
        <v>0</v>
      </c>
      <c r="AJ27" s="387">
        <f t="shared" si="0"/>
        <v>3400.7999999999997</v>
      </c>
      <c r="AK27" s="387">
        <f t="shared" si="4"/>
        <v>8429</v>
      </c>
      <c r="AL27" s="387">
        <f t="shared" si="5"/>
        <v>842.9</v>
      </c>
      <c r="AM27" s="387">
        <f t="shared" si="6"/>
        <v>2528.6999999999998</v>
      </c>
      <c r="AN27" s="387">
        <f t="shared" si="1"/>
        <v>10620.599999999999</v>
      </c>
      <c r="AO27" s="387"/>
      <c r="AP27" s="387">
        <f t="shared" si="2"/>
        <v>1820.6399999999999</v>
      </c>
      <c r="AQ27" s="387">
        <v>7438.92</v>
      </c>
      <c r="AR27" s="387">
        <f t="shared" si="7"/>
        <v>1213.8000000000002</v>
      </c>
      <c r="AS27" s="387">
        <f>300*12</f>
        <v>3600</v>
      </c>
      <c r="AT27" s="387"/>
      <c r="AU27" s="387"/>
      <c r="AV27" s="388"/>
      <c r="AW27" s="390">
        <f t="shared" si="9"/>
        <v>102984.15999999999</v>
      </c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  <c r="HJ27" s="391"/>
      <c r="HK27" s="391"/>
      <c r="HL27" s="391"/>
      <c r="HM27" s="391"/>
      <c r="HN27" s="391"/>
      <c r="HO27" s="391"/>
      <c r="HP27" s="391"/>
      <c r="HQ27" s="391"/>
      <c r="HR27" s="391"/>
      <c r="HS27" s="391"/>
      <c r="HT27" s="391"/>
      <c r="HU27" s="391"/>
      <c r="HV27" s="391"/>
      <c r="HW27" s="391"/>
      <c r="HX27" s="391"/>
      <c r="HY27" s="391"/>
      <c r="HZ27" s="391"/>
      <c r="IA27" s="391"/>
      <c r="IB27" s="391"/>
      <c r="IC27" s="391"/>
      <c r="ID27" s="391"/>
      <c r="IE27" s="391"/>
      <c r="IF27" s="391"/>
      <c r="IG27" s="391"/>
      <c r="IH27" s="391"/>
      <c r="II27" s="391"/>
      <c r="IJ27" s="391"/>
      <c r="IK27" s="391"/>
      <c r="IL27" s="391"/>
      <c r="IM27" s="391"/>
      <c r="IN27" s="391"/>
      <c r="IO27" s="391"/>
      <c r="IP27" s="391"/>
      <c r="IQ27" s="391"/>
      <c r="IR27" s="391"/>
      <c r="IS27" s="391"/>
      <c r="IT27" s="391"/>
      <c r="IU27" s="391"/>
      <c r="IV27" s="391"/>
      <c r="IW27" s="391"/>
    </row>
    <row r="28" spans="1:257" s="392" customFormat="1" ht="24" customHeight="1" x14ac:dyDescent="0.25">
      <c r="A28" s="32"/>
      <c r="B28" s="378">
        <v>17</v>
      </c>
      <c r="C28" s="379">
        <v>13</v>
      </c>
      <c r="D28" s="380">
        <v>56</v>
      </c>
      <c r="E28" s="381">
        <v>266</v>
      </c>
      <c r="F28" s="380">
        <v>795</v>
      </c>
      <c r="G28" s="382"/>
      <c r="H28" s="382" t="s">
        <v>2793</v>
      </c>
      <c r="I28" s="383" t="s">
        <v>2794</v>
      </c>
      <c r="J28" s="383" t="s">
        <v>2795</v>
      </c>
      <c r="K28" s="378" t="s">
        <v>2619</v>
      </c>
      <c r="L28" s="384">
        <v>43678</v>
      </c>
      <c r="M28" s="384" t="s">
        <v>2613</v>
      </c>
      <c r="N28" s="384" t="s">
        <v>2605</v>
      </c>
      <c r="O28" s="378">
        <v>15</v>
      </c>
      <c r="P28" s="378">
        <v>40</v>
      </c>
      <c r="Q28" s="378" t="s">
        <v>2606</v>
      </c>
      <c r="R28" s="383" t="s">
        <v>2575</v>
      </c>
      <c r="S28" s="383"/>
      <c r="T28" s="383"/>
      <c r="U28" s="378" t="s">
        <v>2796</v>
      </c>
      <c r="V28" s="385" t="s">
        <v>2737</v>
      </c>
      <c r="W28" s="385" t="s">
        <v>2737</v>
      </c>
      <c r="X28" s="386">
        <v>15004.8</v>
      </c>
      <c r="Y28" s="387">
        <v>650</v>
      </c>
      <c r="Z28" s="387">
        <v>350</v>
      </c>
      <c r="AA28" s="387">
        <v>0</v>
      </c>
      <c r="AB28" s="387">
        <v>0</v>
      </c>
      <c r="AC28" s="387"/>
      <c r="AD28" s="387"/>
      <c r="AE28" s="388"/>
      <c r="AF28" s="386">
        <f t="shared" si="3"/>
        <v>180057.59999999998</v>
      </c>
      <c r="AG28" s="387">
        <f t="shared" si="3"/>
        <v>7800</v>
      </c>
      <c r="AH28" s="387">
        <f t="shared" si="3"/>
        <v>4200</v>
      </c>
      <c r="AI28" s="387">
        <f t="shared" si="3"/>
        <v>0</v>
      </c>
      <c r="AJ28" s="387">
        <f t="shared" si="3"/>
        <v>0</v>
      </c>
      <c r="AK28" s="387">
        <f t="shared" si="4"/>
        <v>26008</v>
      </c>
      <c r="AL28" s="387">
        <f t="shared" si="5"/>
        <v>2600.8000000000002</v>
      </c>
      <c r="AM28" s="387">
        <f t="shared" si="6"/>
        <v>7802.4</v>
      </c>
      <c r="AN28" s="387">
        <f t="shared" si="1"/>
        <v>32770.080000000002</v>
      </c>
      <c r="AO28" s="387"/>
      <c r="AP28" s="387">
        <f t="shared" si="2"/>
        <v>5617.68</v>
      </c>
      <c r="AQ28" s="387">
        <v>10696.56</v>
      </c>
      <c r="AR28" s="387">
        <f t="shared" si="7"/>
        <v>3745.2000000000003</v>
      </c>
      <c r="AS28" s="387">
        <f t="shared" si="8"/>
        <v>7200</v>
      </c>
      <c r="AT28" s="387"/>
      <c r="AU28" s="387"/>
      <c r="AV28" s="388"/>
      <c r="AW28" s="390">
        <f t="shared" si="9"/>
        <v>288498.31999999995</v>
      </c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  <c r="HY28" s="391"/>
      <c r="HZ28" s="391"/>
      <c r="IA28" s="391"/>
      <c r="IB28" s="391"/>
      <c r="IC28" s="391"/>
      <c r="ID28" s="391"/>
      <c r="IE28" s="391"/>
      <c r="IF28" s="391"/>
      <c r="IG28" s="391"/>
      <c r="IH28" s="391"/>
      <c r="II28" s="391"/>
      <c r="IJ28" s="391"/>
      <c r="IK28" s="391"/>
      <c r="IL28" s="391"/>
      <c r="IM28" s="391"/>
      <c r="IN28" s="391"/>
      <c r="IO28" s="391"/>
      <c r="IP28" s="391"/>
      <c r="IQ28" s="391"/>
      <c r="IR28" s="391"/>
      <c r="IS28" s="391"/>
      <c r="IT28" s="391"/>
      <c r="IU28" s="391"/>
      <c r="IV28" s="391"/>
      <c r="IW28" s="391"/>
    </row>
    <row r="29" spans="1:257" s="392" customFormat="1" ht="24" customHeight="1" x14ac:dyDescent="0.25">
      <c r="A29" s="32"/>
      <c r="B29" s="378">
        <v>18</v>
      </c>
      <c r="C29" s="379">
        <v>13</v>
      </c>
      <c r="D29" s="380">
        <v>56</v>
      </c>
      <c r="E29" s="381">
        <v>266</v>
      </c>
      <c r="F29" s="380">
        <v>795</v>
      </c>
      <c r="G29" s="382"/>
      <c r="H29" s="382" t="s">
        <v>2797</v>
      </c>
      <c r="I29" s="383" t="s">
        <v>2798</v>
      </c>
      <c r="J29" s="383" t="s">
        <v>2799</v>
      </c>
      <c r="K29" s="378" t="s">
        <v>2619</v>
      </c>
      <c r="L29" s="384">
        <v>38718</v>
      </c>
      <c r="M29" s="384" t="s">
        <v>2604</v>
      </c>
      <c r="N29" s="384" t="s">
        <v>2605</v>
      </c>
      <c r="O29" s="378">
        <v>13</v>
      </c>
      <c r="P29" s="378">
        <v>40</v>
      </c>
      <c r="Q29" s="378" t="s">
        <v>2606</v>
      </c>
      <c r="R29" s="383" t="s">
        <v>2575</v>
      </c>
      <c r="S29" s="383"/>
      <c r="T29" s="383"/>
      <c r="U29" s="378" t="s">
        <v>2800</v>
      </c>
      <c r="V29" s="385" t="s">
        <v>2609</v>
      </c>
      <c r="W29" s="385" t="s">
        <v>2609</v>
      </c>
      <c r="X29" s="386">
        <v>13642.5</v>
      </c>
      <c r="Y29" s="387">
        <v>650</v>
      </c>
      <c r="Z29" s="387">
        <v>350</v>
      </c>
      <c r="AA29" s="387">
        <v>0</v>
      </c>
      <c r="AB29" s="387">
        <v>566.79999999999995</v>
      </c>
      <c r="AC29" s="387"/>
      <c r="AD29" s="387"/>
      <c r="AE29" s="388"/>
      <c r="AF29" s="386">
        <f t="shared" ref="AF29:AJ35" si="10">+X29*12</f>
        <v>163710</v>
      </c>
      <c r="AG29" s="387">
        <f t="shared" si="10"/>
        <v>7800</v>
      </c>
      <c r="AH29" s="387">
        <f t="shared" si="10"/>
        <v>4200</v>
      </c>
      <c r="AI29" s="387">
        <f t="shared" si="10"/>
        <v>0</v>
      </c>
      <c r="AJ29" s="387">
        <f t="shared" si="10"/>
        <v>6801.5999999999995</v>
      </c>
      <c r="AK29" s="387">
        <f t="shared" si="4"/>
        <v>23737.5</v>
      </c>
      <c r="AL29" s="387">
        <f t="shared" si="5"/>
        <v>2373.75</v>
      </c>
      <c r="AM29" s="387">
        <f t="shared" si="6"/>
        <v>7121.25</v>
      </c>
      <c r="AN29" s="387">
        <f t="shared" si="1"/>
        <v>29909.279999999999</v>
      </c>
      <c r="AO29" s="387"/>
      <c r="AP29" s="387">
        <f t="shared" si="2"/>
        <v>5127.3599999999997</v>
      </c>
      <c r="AQ29" s="387">
        <v>10395.24</v>
      </c>
      <c r="AR29" s="387">
        <f t="shared" si="7"/>
        <v>3418.2000000000003</v>
      </c>
      <c r="AS29" s="387">
        <f t="shared" si="8"/>
        <v>7200</v>
      </c>
      <c r="AT29" s="387"/>
      <c r="AU29" s="387"/>
      <c r="AV29" s="388"/>
      <c r="AW29" s="390">
        <f t="shared" si="9"/>
        <v>271794.18</v>
      </c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  <c r="HY29" s="391"/>
      <c r="HZ29" s="391"/>
      <c r="IA29" s="391"/>
      <c r="IB29" s="391"/>
      <c r="IC29" s="391"/>
      <c r="ID29" s="391"/>
      <c r="IE29" s="391"/>
      <c r="IF29" s="391"/>
      <c r="IG29" s="391"/>
      <c r="IH29" s="391"/>
      <c r="II29" s="391"/>
      <c r="IJ29" s="391"/>
      <c r="IK29" s="391"/>
      <c r="IL29" s="391"/>
      <c r="IM29" s="391"/>
      <c r="IN29" s="391"/>
      <c r="IO29" s="391"/>
      <c r="IP29" s="391"/>
      <c r="IQ29" s="391"/>
      <c r="IR29" s="391"/>
      <c r="IS29" s="391"/>
      <c r="IT29" s="391"/>
      <c r="IU29" s="391"/>
      <c r="IV29" s="391"/>
      <c r="IW29" s="391"/>
    </row>
    <row r="30" spans="1:257" s="392" customFormat="1" ht="24" customHeight="1" x14ac:dyDescent="0.25">
      <c r="A30" s="32"/>
      <c r="B30" s="378">
        <v>19</v>
      </c>
      <c r="C30" s="379">
        <v>13</v>
      </c>
      <c r="D30" s="380">
        <v>56</v>
      </c>
      <c r="E30" s="381">
        <v>266</v>
      </c>
      <c r="F30" s="380">
        <v>795</v>
      </c>
      <c r="G30" s="382"/>
      <c r="H30" s="382" t="s">
        <v>2801</v>
      </c>
      <c r="I30" s="383" t="s">
        <v>2802</v>
      </c>
      <c r="J30" s="383" t="s">
        <v>2803</v>
      </c>
      <c r="K30" s="378" t="s">
        <v>2619</v>
      </c>
      <c r="L30" s="384">
        <v>38596</v>
      </c>
      <c r="M30" s="384" t="s">
        <v>2604</v>
      </c>
      <c r="N30" s="384" t="s">
        <v>2605</v>
      </c>
      <c r="O30" s="378">
        <v>8</v>
      </c>
      <c r="P30" s="378">
        <v>40</v>
      </c>
      <c r="Q30" s="378" t="s">
        <v>2606</v>
      </c>
      <c r="R30" s="383" t="s">
        <v>2575</v>
      </c>
      <c r="S30" s="383"/>
      <c r="T30" s="383"/>
      <c r="U30" s="378" t="s">
        <v>2804</v>
      </c>
      <c r="V30" s="385" t="s">
        <v>2609</v>
      </c>
      <c r="W30" s="385" t="s">
        <v>2609</v>
      </c>
      <c r="X30" s="386">
        <v>12081</v>
      </c>
      <c r="Y30" s="387">
        <v>650</v>
      </c>
      <c r="Z30" s="387">
        <v>350</v>
      </c>
      <c r="AA30" s="387">
        <v>0</v>
      </c>
      <c r="AB30" s="387">
        <v>566.79999999999995</v>
      </c>
      <c r="AC30" s="387"/>
      <c r="AD30" s="387"/>
      <c r="AE30" s="388"/>
      <c r="AF30" s="386">
        <f t="shared" si="10"/>
        <v>144972</v>
      </c>
      <c r="AG30" s="387">
        <f t="shared" si="10"/>
        <v>7800</v>
      </c>
      <c r="AH30" s="387">
        <f t="shared" si="10"/>
        <v>4200</v>
      </c>
      <c r="AI30" s="387">
        <f t="shared" si="10"/>
        <v>0</v>
      </c>
      <c r="AJ30" s="387">
        <f t="shared" si="10"/>
        <v>6801.5999999999995</v>
      </c>
      <c r="AK30" s="387">
        <f t="shared" si="4"/>
        <v>21135</v>
      </c>
      <c r="AL30" s="387">
        <f t="shared" si="5"/>
        <v>2113.5</v>
      </c>
      <c r="AM30" s="387">
        <f t="shared" si="6"/>
        <v>6340.5</v>
      </c>
      <c r="AN30" s="387">
        <f t="shared" si="1"/>
        <v>26630.159999999996</v>
      </c>
      <c r="AO30" s="387"/>
      <c r="AP30" s="387">
        <f t="shared" si="2"/>
        <v>4565.16</v>
      </c>
      <c r="AQ30" s="387">
        <v>9865.2000000000007</v>
      </c>
      <c r="AR30" s="387">
        <f t="shared" si="7"/>
        <v>3043.44</v>
      </c>
      <c r="AS30" s="387">
        <f t="shared" si="8"/>
        <v>7200</v>
      </c>
      <c r="AT30" s="387"/>
      <c r="AU30" s="387"/>
      <c r="AV30" s="388"/>
      <c r="AW30" s="390">
        <f t="shared" si="9"/>
        <v>244666.56000000003</v>
      </c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  <c r="HY30" s="391"/>
      <c r="HZ30" s="391"/>
      <c r="IA30" s="391"/>
      <c r="IB30" s="391"/>
      <c r="IC30" s="391"/>
      <c r="ID30" s="391"/>
      <c r="IE30" s="391"/>
      <c r="IF30" s="391"/>
      <c r="IG30" s="391"/>
      <c r="IH30" s="391"/>
      <c r="II30" s="391"/>
      <c r="IJ30" s="391"/>
      <c r="IK30" s="391"/>
      <c r="IL30" s="391"/>
      <c r="IM30" s="391"/>
      <c r="IN30" s="391"/>
      <c r="IO30" s="391"/>
      <c r="IP30" s="391"/>
      <c r="IQ30" s="391"/>
      <c r="IR30" s="391"/>
      <c r="IS30" s="391"/>
      <c r="IT30" s="391"/>
      <c r="IU30" s="391"/>
      <c r="IV30" s="391"/>
      <c r="IW30" s="391"/>
    </row>
    <row r="31" spans="1:257" s="392" customFormat="1" ht="24" customHeight="1" x14ac:dyDescent="0.25">
      <c r="A31" s="32"/>
      <c r="B31" s="378">
        <v>20</v>
      </c>
      <c r="C31" s="379">
        <v>13</v>
      </c>
      <c r="D31" s="380">
        <v>56</v>
      </c>
      <c r="E31" s="381">
        <v>266</v>
      </c>
      <c r="F31" s="380">
        <v>795</v>
      </c>
      <c r="G31" s="382"/>
      <c r="H31" s="382" t="s">
        <v>2805</v>
      </c>
      <c r="I31" s="383" t="s">
        <v>2806</v>
      </c>
      <c r="J31" s="383" t="s">
        <v>2807</v>
      </c>
      <c r="K31" s="378" t="s">
        <v>2619</v>
      </c>
      <c r="L31" s="384">
        <v>37500</v>
      </c>
      <c r="M31" s="384" t="s">
        <v>2604</v>
      </c>
      <c r="N31" s="384" t="s">
        <v>2605</v>
      </c>
      <c r="O31" s="378">
        <v>16</v>
      </c>
      <c r="P31" s="378">
        <v>40</v>
      </c>
      <c r="Q31" s="378" t="s">
        <v>2606</v>
      </c>
      <c r="R31" s="383" t="s">
        <v>2575</v>
      </c>
      <c r="S31" s="383"/>
      <c r="T31" s="383"/>
      <c r="U31" s="378" t="s">
        <v>2808</v>
      </c>
      <c r="V31" s="385" t="s">
        <v>2609</v>
      </c>
      <c r="W31" s="385" t="s">
        <v>2609</v>
      </c>
      <c r="X31" s="386">
        <v>17213.099999999999</v>
      </c>
      <c r="Y31" s="387">
        <v>650</v>
      </c>
      <c r="Z31" s="387">
        <v>350</v>
      </c>
      <c r="AA31" s="387">
        <v>0</v>
      </c>
      <c r="AB31" s="387">
        <v>566.79999999999995</v>
      </c>
      <c r="AC31" s="387"/>
      <c r="AD31" s="387"/>
      <c r="AE31" s="388"/>
      <c r="AF31" s="386">
        <f t="shared" si="10"/>
        <v>206557.19999999998</v>
      </c>
      <c r="AG31" s="387">
        <f t="shared" si="10"/>
        <v>7800</v>
      </c>
      <c r="AH31" s="387">
        <f t="shared" si="10"/>
        <v>4200</v>
      </c>
      <c r="AI31" s="387">
        <f t="shared" si="10"/>
        <v>0</v>
      </c>
      <c r="AJ31" s="387">
        <f t="shared" si="10"/>
        <v>6801.5999999999995</v>
      </c>
      <c r="AK31" s="387">
        <f t="shared" si="4"/>
        <v>29688.5</v>
      </c>
      <c r="AL31" s="387">
        <f t="shared" si="5"/>
        <v>2968.85</v>
      </c>
      <c r="AM31" s="387">
        <f t="shared" si="6"/>
        <v>8906.5499999999993</v>
      </c>
      <c r="AN31" s="387">
        <f t="shared" si="1"/>
        <v>37407.479999999996</v>
      </c>
      <c r="AO31" s="387"/>
      <c r="AP31" s="387">
        <f t="shared" si="2"/>
        <v>6412.68</v>
      </c>
      <c r="AQ31" s="387">
        <v>11607</v>
      </c>
      <c r="AR31" s="387">
        <f t="shared" si="7"/>
        <v>4275.12</v>
      </c>
      <c r="AS31" s="387">
        <f t="shared" si="8"/>
        <v>7200</v>
      </c>
      <c r="AT31" s="387"/>
      <c r="AU31" s="387"/>
      <c r="AV31" s="388"/>
      <c r="AW31" s="390">
        <f t="shared" si="9"/>
        <v>333824.98</v>
      </c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391"/>
      <c r="FQ31" s="391"/>
      <c r="FR31" s="391"/>
      <c r="FS31" s="391"/>
      <c r="FT31" s="391"/>
      <c r="FU31" s="391"/>
      <c r="FV31" s="391"/>
      <c r="FW31" s="391"/>
      <c r="FX31" s="391"/>
      <c r="FY31" s="391"/>
      <c r="FZ31" s="391"/>
      <c r="GA31" s="391"/>
      <c r="GB31" s="391"/>
      <c r="GC31" s="391"/>
      <c r="GD31" s="391"/>
      <c r="GE31" s="391"/>
      <c r="GF31" s="391"/>
      <c r="GG31" s="391"/>
      <c r="GH31" s="391"/>
      <c r="GI31" s="391"/>
      <c r="GJ31" s="391"/>
      <c r="GK31" s="391"/>
      <c r="GL31" s="391"/>
      <c r="GM31" s="391"/>
      <c r="GN31" s="391"/>
      <c r="GO31" s="391"/>
      <c r="GP31" s="391"/>
      <c r="GQ31" s="391"/>
      <c r="GR31" s="391"/>
      <c r="GS31" s="391"/>
      <c r="GT31" s="391"/>
      <c r="GU31" s="391"/>
      <c r="GV31" s="391"/>
      <c r="GW31" s="391"/>
      <c r="GX31" s="391"/>
      <c r="GY31" s="391"/>
      <c r="GZ31" s="391"/>
      <c r="HA31" s="391"/>
      <c r="HB31" s="391"/>
      <c r="HC31" s="391"/>
      <c r="HD31" s="391"/>
      <c r="HE31" s="391"/>
      <c r="HF31" s="391"/>
      <c r="HG31" s="391"/>
      <c r="HH31" s="391"/>
      <c r="HI31" s="391"/>
      <c r="HJ31" s="391"/>
      <c r="HK31" s="391"/>
      <c r="HL31" s="391"/>
      <c r="HM31" s="391"/>
      <c r="HN31" s="391"/>
      <c r="HO31" s="391"/>
      <c r="HP31" s="391"/>
      <c r="HQ31" s="391"/>
      <c r="HR31" s="391"/>
      <c r="HS31" s="391"/>
      <c r="HT31" s="391"/>
      <c r="HU31" s="391"/>
      <c r="HV31" s="391"/>
      <c r="HW31" s="391"/>
      <c r="HX31" s="391"/>
      <c r="HY31" s="391"/>
      <c r="HZ31" s="391"/>
      <c r="IA31" s="391"/>
      <c r="IB31" s="391"/>
      <c r="IC31" s="391"/>
      <c r="ID31" s="391"/>
      <c r="IE31" s="391"/>
      <c r="IF31" s="391"/>
      <c r="IG31" s="391"/>
      <c r="IH31" s="391"/>
      <c r="II31" s="391"/>
      <c r="IJ31" s="391"/>
      <c r="IK31" s="391"/>
      <c r="IL31" s="391"/>
      <c r="IM31" s="391"/>
      <c r="IN31" s="391"/>
      <c r="IO31" s="391"/>
      <c r="IP31" s="391"/>
      <c r="IQ31" s="391"/>
      <c r="IR31" s="391"/>
      <c r="IS31" s="391"/>
      <c r="IT31" s="391"/>
      <c r="IU31" s="391"/>
      <c r="IV31" s="391"/>
      <c r="IW31" s="391"/>
    </row>
    <row r="32" spans="1:257" s="392" customFormat="1" ht="24" customHeight="1" x14ac:dyDescent="0.25">
      <c r="A32" s="32"/>
      <c r="B32" s="378">
        <v>21</v>
      </c>
      <c r="C32" s="379">
        <v>13</v>
      </c>
      <c r="D32" s="380">
        <v>56</v>
      </c>
      <c r="E32" s="381">
        <v>266</v>
      </c>
      <c r="F32" s="380">
        <v>795</v>
      </c>
      <c r="G32" s="382"/>
      <c r="H32" s="382" t="s">
        <v>2809</v>
      </c>
      <c r="I32" s="383" t="s">
        <v>2810</v>
      </c>
      <c r="J32" s="383" t="s">
        <v>2811</v>
      </c>
      <c r="K32" s="378" t="s">
        <v>2619</v>
      </c>
      <c r="L32" s="384">
        <v>43587</v>
      </c>
      <c r="M32" s="384" t="s">
        <v>2613</v>
      </c>
      <c r="N32" s="384" t="s">
        <v>2605</v>
      </c>
      <c r="O32" s="378">
        <v>4</v>
      </c>
      <c r="P32" s="378">
        <v>20</v>
      </c>
      <c r="Q32" s="378" t="s">
        <v>2606</v>
      </c>
      <c r="R32" s="383" t="s">
        <v>2575</v>
      </c>
      <c r="S32" s="383"/>
      <c r="T32" s="383"/>
      <c r="U32" s="378" t="s">
        <v>2812</v>
      </c>
      <c r="V32" s="385" t="s">
        <v>886</v>
      </c>
      <c r="W32" s="385" t="s">
        <v>2609</v>
      </c>
      <c r="X32" s="386">
        <v>4885.8</v>
      </c>
      <c r="Y32" s="387">
        <v>325</v>
      </c>
      <c r="Z32" s="387">
        <v>175</v>
      </c>
      <c r="AA32" s="387">
        <v>0</v>
      </c>
      <c r="AB32" s="387">
        <v>0</v>
      </c>
      <c r="AC32" s="387"/>
      <c r="AD32" s="387"/>
      <c r="AE32" s="388"/>
      <c r="AF32" s="386">
        <f t="shared" si="10"/>
        <v>58629.600000000006</v>
      </c>
      <c r="AG32" s="387">
        <f t="shared" si="10"/>
        <v>3900</v>
      </c>
      <c r="AH32" s="387">
        <f t="shared" si="10"/>
        <v>2100</v>
      </c>
      <c r="AI32" s="387">
        <f t="shared" si="10"/>
        <v>0</v>
      </c>
      <c r="AJ32" s="387">
        <f t="shared" si="10"/>
        <v>0</v>
      </c>
      <c r="AK32" s="387">
        <f t="shared" si="4"/>
        <v>8643</v>
      </c>
      <c r="AL32" s="387">
        <f t="shared" si="5"/>
        <v>864.3</v>
      </c>
      <c r="AM32" s="387">
        <f t="shared" si="6"/>
        <v>2592.9</v>
      </c>
      <c r="AN32" s="387">
        <f t="shared" si="1"/>
        <v>10890.24</v>
      </c>
      <c r="AO32" s="387"/>
      <c r="AP32" s="387">
        <f t="shared" si="2"/>
        <v>1866.84</v>
      </c>
      <c r="AQ32" s="387">
        <v>7426.2</v>
      </c>
      <c r="AR32" s="387">
        <f t="shared" si="7"/>
        <v>1244.6399999999999</v>
      </c>
      <c r="AS32" s="387">
        <f>300*12</f>
        <v>3600</v>
      </c>
      <c r="AT32" s="387"/>
      <c r="AU32" s="387"/>
      <c r="AV32" s="388"/>
      <c r="AW32" s="390">
        <f t="shared" si="9"/>
        <v>101757.72</v>
      </c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1"/>
      <c r="CC32" s="391"/>
      <c r="CD32" s="391"/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1"/>
      <c r="CQ32" s="391"/>
      <c r="CR32" s="391"/>
      <c r="CS32" s="391"/>
      <c r="CT32" s="391"/>
      <c r="CU32" s="391"/>
      <c r="CV32" s="391"/>
      <c r="CW32" s="391"/>
      <c r="CX32" s="391"/>
      <c r="CY32" s="391"/>
      <c r="CZ32" s="391"/>
      <c r="DA32" s="391"/>
      <c r="DB32" s="391"/>
      <c r="DC32" s="391"/>
      <c r="DD32" s="391"/>
      <c r="DE32" s="391"/>
      <c r="DF32" s="391"/>
      <c r="DG32" s="391"/>
      <c r="DH32" s="391"/>
      <c r="DI32" s="391"/>
      <c r="DJ32" s="391"/>
      <c r="DK32" s="391"/>
      <c r="DL32" s="391"/>
      <c r="DM32" s="391"/>
      <c r="DN32" s="391"/>
      <c r="DO32" s="391"/>
      <c r="DP32" s="391"/>
      <c r="DQ32" s="391"/>
      <c r="DR32" s="391"/>
      <c r="DS32" s="391"/>
      <c r="DT32" s="391"/>
      <c r="DU32" s="391"/>
      <c r="DV32" s="391"/>
      <c r="DW32" s="391"/>
      <c r="DX32" s="391"/>
      <c r="DY32" s="391"/>
      <c r="DZ32" s="391"/>
      <c r="EA32" s="391"/>
      <c r="EB32" s="391"/>
      <c r="EC32" s="391"/>
      <c r="ED32" s="391"/>
      <c r="EE32" s="391"/>
      <c r="EF32" s="391"/>
      <c r="EG32" s="391"/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1"/>
      <c r="EU32" s="391"/>
      <c r="EV32" s="391"/>
      <c r="EW32" s="391"/>
      <c r="EX32" s="391"/>
      <c r="EY32" s="391"/>
      <c r="EZ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1"/>
      <c r="FL32" s="391"/>
      <c r="FM32" s="391"/>
      <c r="FN32" s="391"/>
      <c r="FO32" s="391"/>
      <c r="FP32" s="391"/>
      <c r="FQ32" s="391"/>
      <c r="FR32" s="391"/>
      <c r="FS32" s="391"/>
      <c r="FT32" s="391"/>
      <c r="FU32" s="391"/>
      <c r="FV32" s="391"/>
      <c r="FW32" s="391"/>
      <c r="FX32" s="391"/>
      <c r="FY32" s="391"/>
      <c r="FZ32" s="391"/>
      <c r="GA32" s="391"/>
      <c r="GB32" s="391"/>
      <c r="GC32" s="391"/>
      <c r="GD32" s="391"/>
      <c r="GE32" s="391"/>
      <c r="GF32" s="391"/>
      <c r="GG32" s="391"/>
      <c r="GH32" s="391"/>
      <c r="GI32" s="391"/>
      <c r="GJ32" s="391"/>
      <c r="GK32" s="391"/>
      <c r="GL32" s="391"/>
      <c r="GM32" s="391"/>
      <c r="GN32" s="391"/>
      <c r="GO32" s="391"/>
      <c r="GP32" s="391"/>
      <c r="GQ32" s="391"/>
      <c r="GR32" s="391"/>
      <c r="GS32" s="391"/>
      <c r="GT32" s="391"/>
      <c r="GU32" s="391"/>
      <c r="GV32" s="391"/>
      <c r="GW32" s="391"/>
      <c r="GX32" s="391"/>
      <c r="GY32" s="391"/>
      <c r="GZ32" s="391"/>
      <c r="HA32" s="391"/>
      <c r="HB32" s="391"/>
      <c r="HC32" s="391"/>
      <c r="HD32" s="391"/>
      <c r="HE32" s="391"/>
      <c r="HF32" s="391"/>
      <c r="HG32" s="391"/>
      <c r="HH32" s="391"/>
      <c r="HI32" s="391"/>
      <c r="HJ32" s="391"/>
      <c r="HK32" s="391"/>
      <c r="HL32" s="391"/>
      <c r="HM32" s="391"/>
      <c r="HN32" s="391"/>
      <c r="HO32" s="391"/>
      <c r="HP32" s="391"/>
      <c r="HQ32" s="391"/>
      <c r="HR32" s="391"/>
      <c r="HS32" s="391"/>
      <c r="HT32" s="391"/>
      <c r="HU32" s="391"/>
      <c r="HV32" s="391"/>
      <c r="HW32" s="391"/>
      <c r="HX32" s="391"/>
      <c r="HY32" s="391"/>
      <c r="HZ32" s="391"/>
      <c r="IA32" s="391"/>
      <c r="IB32" s="391"/>
      <c r="IC32" s="391"/>
      <c r="ID32" s="391"/>
      <c r="IE32" s="391"/>
      <c r="IF32" s="391"/>
      <c r="IG32" s="391"/>
      <c r="IH32" s="391"/>
      <c r="II32" s="391"/>
      <c r="IJ32" s="391"/>
      <c r="IK32" s="391"/>
      <c r="IL32" s="391"/>
      <c r="IM32" s="391"/>
      <c r="IN32" s="391"/>
      <c r="IO32" s="391"/>
      <c r="IP32" s="391"/>
      <c r="IQ32" s="391"/>
      <c r="IR32" s="391"/>
      <c r="IS32" s="391"/>
      <c r="IT32" s="391"/>
      <c r="IU32" s="391"/>
      <c r="IV32" s="391"/>
      <c r="IW32" s="391"/>
    </row>
    <row r="33" spans="1:263" s="392" customFormat="1" ht="24" customHeight="1" x14ac:dyDescent="0.25">
      <c r="A33" s="32"/>
      <c r="B33" s="378">
        <v>22</v>
      </c>
      <c r="C33" s="379">
        <v>13</v>
      </c>
      <c r="D33" s="380">
        <v>56</v>
      </c>
      <c r="E33" s="381">
        <v>266</v>
      </c>
      <c r="F33" s="380">
        <v>795</v>
      </c>
      <c r="G33" s="382"/>
      <c r="H33" s="382" t="s">
        <v>2813</v>
      </c>
      <c r="I33" s="383" t="s">
        <v>2814</v>
      </c>
      <c r="J33" s="383" t="s">
        <v>2815</v>
      </c>
      <c r="K33" s="378" t="s">
        <v>2603</v>
      </c>
      <c r="L33" s="384">
        <v>43055</v>
      </c>
      <c r="M33" s="384" t="s">
        <v>2613</v>
      </c>
      <c r="N33" s="384" t="s">
        <v>2605</v>
      </c>
      <c r="O33" s="378">
        <v>11</v>
      </c>
      <c r="P33" s="378">
        <v>40</v>
      </c>
      <c r="Q33" s="378" t="s">
        <v>2606</v>
      </c>
      <c r="R33" s="383" t="s">
        <v>2575</v>
      </c>
      <c r="S33" s="383"/>
      <c r="T33" s="383"/>
      <c r="U33" s="378" t="s">
        <v>2816</v>
      </c>
      <c r="V33" s="385" t="s">
        <v>2609</v>
      </c>
      <c r="W33" s="385" t="s">
        <v>2609</v>
      </c>
      <c r="X33" s="386">
        <v>13492.5</v>
      </c>
      <c r="Y33" s="387">
        <v>650</v>
      </c>
      <c r="Z33" s="387">
        <v>350</v>
      </c>
      <c r="AA33" s="387">
        <v>0</v>
      </c>
      <c r="AB33" s="387">
        <v>0</v>
      </c>
      <c r="AC33" s="387"/>
      <c r="AD33" s="387"/>
      <c r="AE33" s="388"/>
      <c r="AF33" s="386">
        <f t="shared" si="10"/>
        <v>161910</v>
      </c>
      <c r="AG33" s="387">
        <f t="shared" si="10"/>
        <v>7800</v>
      </c>
      <c r="AH33" s="387">
        <f t="shared" si="10"/>
        <v>4200</v>
      </c>
      <c r="AI33" s="387">
        <f t="shared" si="10"/>
        <v>0</v>
      </c>
      <c r="AJ33" s="387">
        <f t="shared" si="10"/>
        <v>0</v>
      </c>
      <c r="AK33" s="387">
        <f t="shared" si="4"/>
        <v>23487.5</v>
      </c>
      <c r="AL33" s="387">
        <f t="shared" si="5"/>
        <v>2348.75</v>
      </c>
      <c r="AM33" s="387">
        <f t="shared" si="6"/>
        <v>7046.25</v>
      </c>
      <c r="AN33" s="387">
        <f t="shared" si="1"/>
        <v>29594.28</v>
      </c>
      <c r="AO33" s="387"/>
      <c r="AP33" s="387">
        <f t="shared" si="2"/>
        <v>5073.3599999999997</v>
      </c>
      <c r="AQ33" s="387">
        <v>10183.200000000001</v>
      </c>
      <c r="AR33" s="387">
        <f t="shared" si="7"/>
        <v>3382.2000000000003</v>
      </c>
      <c r="AS33" s="387">
        <f t="shared" ref="AS33:AS35" si="11">600*12</f>
        <v>7200</v>
      </c>
      <c r="AT33" s="387"/>
      <c r="AU33" s="387"/>
      <c r="AV33" s="388"/>
      <c r="AW33" s="390">
        <f t="shared" si="9"/>
        <v>262225.54000000004</v>
      </c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  <c r="HY33" s="391"/>
      <c r="HZ33" s="391"/>
      <c r="IA33" s="391"/>
      <c r="IB33" s="391"/>
      <c r="IC33" s="391"/>
      <c r="ID33" s="391"/>
      <c r="IE33" s="391"/>
      <c r="IF33" s="391"/>
      <c r="IG33" s="391"/>
      <c r="IH33" s="391"/>
      <c r="II33" s="391"/>
      <c r="IJ33" s="391"/>
      <c r="IK33" s="391"/>
      <c r="IL33" s="391"/>
      <c r="IM33" s="391"/>
      <c r="IN33" s="391"/>
      <c r="IO33" s="391"/>
      <c r="IP33" s="391"/>
      <c r="IQ33" s="391"/>
      <c r="IR33" s="391"/>
      <c r="IS33" s="391"/>
      <c r="IT33" s="391"/>
      <c r="IU33" s="391"/>
      <c r="IV33" s="391"/>
      <c r="IW33" s="391"/>
    </row>
    <row r="34" spans="1:263" s="392" customFormat="1" ht="24" customHeight="1" x14ac:dyDescent="0.25">
      <c r="A34" s="32"/>
      <c r="B34" s="378">
        <v>23</v>
      </c>
      <c r="C34" s="379">
        <v>13</v>
      </c>
      <c r="D34" s="380">
        <v>56</v>
      </c>
      <c r="E34" s="381">
        <v>266</v>
      </c>
      <c r="F34" s="380">
        <v>795</v>
      </c>
      <c r="G34" s="382"/>
      <c r="H34" s="382" t="s">
        <v>2817</v>
      </c>
      <c r="I34" s="383" t="s">
        <v>2818</v>
      </c>
      <c r="J34" s="383" t="s">
        <v>2819</v>
      </c>
      <c r="K34" s="378" t="s">
        <v>2603</v>
      </c>
      <c r="L34" s="384">
        <v>38565</v>
      </c>
      <c r="M34" s="384" t="s">
        <v>2741</v>
      </c>
      <c r="N34" s="384" t="s">
        <v>2605</v>
      </c>
      <c r="O34" s="378">
        <v>19</v>
      </c>
      <c r="P34" s="378">
        <v>40</v>
      </c>
      <c r="Q34" s="378" t="s">
        <v>2742</v>
      </c>
      <c r="R34" s="383" t="s">
        <v>2575</v>
      </c>
      <c r="S34" s="383"/>
      <c r="T34" s="383"/>
      <c r="U34" s="378" t="s">
        <v>2820</v>
      </c>
      <c r="V34" s="385" t="s">
        <v>2737</v>
      </c>
      <c r="W34" s="385" t="s">
        <v>2737</v>
      </c>
      <c r="X34" s="386">
        <v>24533.1</v>
      </c>
      <c r="Y34" s="387">
        <v>650</v>
      </c>
      <c r="Z34" s="387">
        <v>350</v>
      </c>
      <c r="AA34" s="387">
        <v>0</v>
      </c>
      <c r="AB34" s="387">
        <v>566.79999999999995</v>
      </c>
      <c r="AC34" s="387"/>
      <c r="AD34" s="387"/>
      <c r="AE34" s="388"/>
      <c r="AF34" s="386">
        <f t="shared" si="10"/>
        <v>294397.19999999995</v>
      </c>
      <c r="AG34" s="387">
        <f t="shared" si="10"/>
        <v>7800</v>
      </c>
      <c r="AH34" s="387">
        <f t="shared" si="10"/>
        <v>4200</v>
      </c>
      <c r="AI34" s="387">
        <f t="shared" si="10"/>
        <v>0</v>
      </c>
      <c r="AJ34" s="387">
        <f t="shared" si="10"/>
        <v>6801.5999999999995</v>
      </c>
      <c r="AK34" s="387">
        <f t="shared" si="4"/>
        <v>41888.5</v>
      </c>
      <c r="AL34" s="387">
        <f t="shared" si="5"/>
        <v>4188.8500000000004</v>
      </c>
      <c r="AM34" s="387">
        <f t="shared" si="6"/>
        <v>12566.55</v>
      </c>
      <c r="AN34" s="387">
        <f t="shared" si="1"/>
        <v>52779.479999999996</v>
      </c>
      <c r="AO34" s="387"/>
      <c r="AP34" s="387">
        <f t="shared" si="2"/>
        <v>9047.880000000001</v>
      </c>
      <c r="AQ34" s="387">
        <v>14091.48</v>
      </c>
      <c r="AR34" s="387">
        <f t="shared" si="7"/>
        <v>6031.92</v>
      </c>
      <c r="AS34" s="387">
        <f t="shared" si="11"/>
        <v>7200</v>
      </c>
      <c r="AT34" s="387"/>
      <c r="AU34" s="387"/>
      <c r="AV34" s="388"/>
      <c r="AW34" s="390">
        <f t="shared" si="9"/>
        <v>460993.45999999985</v>
      </c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  <c r="HY34" s="391"/>
      <c r="HZ34" s="391"/>
      <c r="IA34" s="391"/>
      <c r="IB34" s="391"/>
      <c r="IC34" s="391"/>
      <c r="ID34" s="391"/>
      <c r="IE34" s="391"/>
      <c r="IF34" s="391"/>
      <c r="IG34" s="391"/>
      <c r="IH34" s="391"/>
      <c r="II34" s="391"/>
      <c r="IJ34" s="391"/>
      <c r="IK34" s="391"/>
      <c r="IL34" s="391"/>
      <c r="IM34" s="391"/>
      <c r="IN34" s="391"/>
      <c r="IO34" s="391"/>
      <c r="IP34" s="391"/>
      <c r="IQ34" s="391"/>
      <c r="IR34" s="391"/>
      <c r="IS34" s="391"/>
      <c r="IT34" s="391"/>
      <c r="IU34" s="391"/>
      <c r="IV34" s="391"/>
      <c r="IW34" s="391"/>
    </row>
    <row r="35" spans="1:263" s="392" customFormat="1" ht="24" customHeight="1" x14ac:dyDescent="0.25">
      <c r="A35" s="32"/>
      <c r="B35" s="378">
        <v>24</v>
      </c>
      <c r="C35" s="379">
        <v>13</v>
      </c>
      <c r="D35" s="380">
        <v>56</v>
      </c>
      <c r="E35" s="381">
        <v>266</v>
      </c>
      <c r="F35" s="380">
        <v>795</v>
      </c>
      <c r="G35" s="382"/>
      <c r="H35" s="382" t="s">
        <v>2821</v>
      </c>
      <c r="I35" s="383" t="s">
        <v>2822</v>
      </c>
      <c r="J35" s="383" t="s">
        <v>2823</v>
      </c>
      <c r="K35" s="378" t="s">
        <v>2619</v>
      </c>
      <c r="L35" s="384">
        <v>43122</v>
      </c>
      <c r="M35" s="384" t="s">
        <v>2613</v>
      </c>
      <c r="N35" s="384" t="s">
        <v>2605</v>
      </c>
      <c r="O35" s="378">
        <v>13</v>
      </c>
      <c r="P35" s="378">
        <v>40</v>
      </c>
      <c r="Q35" s="378" t="s">
        <v>2606</v>
      </c>
      <c r="R35" s="383" t="s">
        <v>2575</v>
      </c>
      <c r="S35" s="383"/>
      <c r="T35" s="383"/>
      <c r="U35" s="378" t="s">
        <v>2824</v>
      </c>
      <c r="V35" s="385" t="s">
        <v>2609</v>
      </c>
      <c r="W35" s="385" t="s">
        <v>2609</v>
      </c>
      <c r="X35" s="386">
        <v>13404.6</v>
      </c>
      <c r="Y35" s="387">
        <v>650</v>
      </c>
      <c r="Z35" s="387">
        <v>350</v>
      </c>
      <c r="AA35" s="387">
        <v>0</v>
      </c>
      <c r="AB35" s="387">
        <v>0</v>
      </c>
      <c r="AC35" s="387"/>
      <c r="AD35" s="387"/>
      <c r="AE35" s="388"/>
      <c r="AF35" s="386">
        <f t="shared" si="10"/>
        <v>160855.20000000001</v>
      </c>
      <c r="AG35" s="387">
        <f t="shared" si="10"/>
        <v>7800</v>
      </c>
      <c r="AH35" s="387">
        <f t="shared" si="10"/>
        <v>4200</v>
      </c>
      <c r="AI35" s="387">
        <f t="shared" si="10"/>
        <v>0</v>
      </c>
      <c r="AJ35" s="387">
        <f t="shared" si="10"/>
        <v>0</v>
      </c>
      <c r="AK35" s="387">
        <f t="shared" si="4"/>
        <v>23341</v>
      </c>
      <c r="AL35" s="387">
        <f t="shared" si="5"/>
        <v>2334.1</v>
      </c>
      <c r="AM35" s="387">
        <f t="shared" si="6"/>
        <v>7002.3</v>
      </c>
      <c r="AN35" s="387">
        <f t="shared" si="1"/>
        <v>29409.72</v>
      </c>
      <c r="AO35" s="387"/>
      <c r="AP35" s="387">
        <f t="shared" si="2"/>
        <v>5041.68</v>
      </c>
      <c r="AQ35" s="387">
        <v>10153.44</v>
      </c>
      <c r="AR35" s="387">
        <f t="shared" si="7"/>
        <v>3361.08</v>
      </c>
      <c r="AS35" s="387">
        <f t="shared" si="11"/>
        <v>7200</v>
      </c>
      <c r="AT35" s="387"/>
      <c r="AU35" s="387"/>
      <c r="AV35" s="388"/>
      <c r="AW35" s="390">
        <f t="shared" si="9"/>
        <v>260698.52</v>
      </c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  <c r="HY35" s="391"/>
      <c r="HZ35" s="391"/>
      <c r="IA35" s="391"/>
      <c r="IB35" s="391"/>
      <c r="IC35" s="391"/>
      <c r="ID35" s="391"/>
      <c r="IE35" s="391"/>
      <c r="IF35" s="391"/>
      <c r="IG35" s="391"/>
      <c r="IH35" s="391"/>
      <c r="II35" s="391"/>
      <c r="IJ35" s="391"/>
      <c r="IK35" s="391"/>
      <c r="IL35" s="391"/>
      <c r="IM35" s="391"/>
      <c r="IN35" s="391"/>
      <c r="IO35" s="391"/>
      <c r="IP35" s="391"/>
      <c r="IQ35" s="391"/>
      <c r="IR35" s="391"/>
      <c r="IS35" s="391"/>
      <c r="IT35" s="391"/>
      <c r="IU35" s="391"/>
      <c r="IV35" s="391"/>
      <c r="IW35" s="391"/>
    </row>
    <row r="36" spans="1:263" s="392" customFormat="1" ht="12.75" customHeight="1" x14ac:dyDescent="0.2">
      <c r="B36" s="393"/>
      <c r="C36" s="393"/>
      <c r="D36" s="393"/>
      <c r="E36" s="393"/>
      <c r="F36" s="393"/>
      <c r="G36" s="393"/>
      <c r="H36" s="393"/>
      <c r="I36" s="393"/>
      <c r="J36" s="393"/>
      <c r="K36" s="394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393"/>
      <c r="CD36" s="393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/>
      <c r="CP36" s="393"/>
      <c r="CQ36" s="393"/>
      <c r="CR36" s="393"/>
      <c r="CS36" s="393"/>
      <c r="CT36" s="393"/>
      <c r="CU36" s="393"/>
      <c r="CV36" s="393"/>
      <c r="CW36" s="393"/>
      <c r="CX36" s="393"/>
      <c r="CY36" s="393"/>
      <c r="CZ36" s="393"/>
      <c r="DA36" s="393"/>
      <c r="DB36" s="393"/>
      <c r="DC36" s="393"/>
      <c r="DD36" s="393"/>
      <c r="DE36" s="393"/>
      <c r="DF36" s="393"/>
      <c r="DG36" s="393"/>
      <c r="DH36" s="393"/>
      <c r="DI36" s="393"/>
      <c r="DJ36" s="393"/>
      <c r="DK36" s="393"/>
      <c r="DL36" s="393"/>
      <c r="DM36" s="393"/>
      <c r="DN36" s="393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3"/>
      <c r="EG36" s="393"/>
      <c r="EH36" s="393"/>
      <c r="EI36" s="393"/>
      <c r="EJ36" s="393"/>
      <c r="EK36" s="393"/>
      <c r="EL36" s="393"/>
      <c r="EM36" s="393"/>
      <c r="EN36" s="393"/>
      <c r="EO36" s="393"/>
      <c r="EP36" s="393"/>
      <c r="EQ36" s="393"/>
      <c r="ER36" s="393"/>
      <c r="ES36" s="393"/>
      <c r="ET36" s="393"/>
      <c r="EU36" s="393"/>
      <c r="EV36" s="393"/>
      <c r="EW36" s="393"/>
      <c r="EX36" s="393"/>
      <c r="EY36" s="393"/>
      <c r="EZ36" s="393"/>
      <c r="FA36" s="393"/>
      <c r="FB36" s="393"/>
      <c r="FC36" s="393"/>
      <c r="FD36" s="393"/>
      <c r="FE36" s="393"/>
      <c r="FF36" s="393"/>
      <c r="FG36" s="393"/>
      <c r="FH36" s="393"/>
      <c r="FI36" s="393"/>
      <c r="FJ36" s="393"/>
      <c r="FK36" s="393"/>
      <c r="FL36" s="393"/>
      <c r="FM36" s="393"/>
      <c r="FN36" s="393"/>
      <c r="FO36" s="393"/>
      <c r="FP36" s="393"/>
      <c r="FQ36" s="393"/>
      <c r="FR36" s="393"/>
      <c r="FS36" s="393"/>
      <c r="FT36" s="393"/>
      <c r="FU36" s="393"/>
      <c r="FV36" s="393"/>
      <c r="FW36" s="393"/>
      <c r="FX36" s="393"/>
      <c r="FY36" s="393"/>
      <c r="FZ36" s="393"/>
      <c r="GA36" s="393"/>
      <c r="GB36" s="393"/>
      <c r="GC36" s="393"/>
      <c r="GD36" s="393"/>
      <c r="GE36" s="393"/>
      <c r="GF36" s="393"/>
      <c r="GG36" s="393"/>
      <c r="GH36" s="393"/>
      <c r="GI36" s="393"/>
      <c r="GJ36" s="393"/>
      <c r="GK36" s="393"/>
      <c r="GL36" s="393"/>
      <c r="GM36" s="393"/>
      <c r="GN36" s="393"/>
      <c r="GO36" s="393"/>
      <c r="GP36" s="393"/>
      <c r="GQ36" s="393"/>
      <c r="GR36" s="393"/>
      <c r="GS36" s="393"/>
      <c r="GT36" s="393"/>
      <c r="GU36" s="393"/>
      <c r="GV36" s="393"/>
      <c r="GW36" s="393"/>
      <c r="GX36" s="393"/>
      <c r="GY36" s="393"/>
      <c r="GZ36" s="393"/>
      <c r="HA36" s="393"/>
      <c r="HB36" s="393"/>
      <c r="HC36" s="393"/>
      <c r="HD36" s="393"/>
      <c r="HE36" s="393"/>
      <c r="HF36" s="393"/>
      <c r="HG36" s="393"/>
      <c r="HH36" s="393"/>
      <c r="HI36" s="393"/>
      <c r="HJ36" s="393"/>
      <c r="HK36" s="393"/>
      <c r="HL36" s="393"/>
      <c r="HM36" s="393"/>
      <c r="HN36" s="393"/>
      <c r="HO36" s="393"/>
      <c r="HP36" s="393"/>
      <c r="HQ36" s="393"/>
      <c r="HR36" s="393"/>
      <c r="HS36" s="393"/>
      <c r="HT36" s="393"/>
      <c r="HU36" s="393"/>
      <c r="HV36" s="393"/>
      <c r="HW36" s="393"/>
      <c r="HX36" s="393"/>
      <c r="HY36" s="393"/>
      <c r="HZ36" s="393"/>
      <c r="IA36" s="393"/>
      <c r="IB36" s="393"/>
      <c r="IC36" s="393"/>
      <c r="ID36" s="393"/>
      <c r="IE36" s="393"/>
      <c r="IF36" s="393"/>
      <c r="IG36" s="393"/>
      <c r="IH36" s="393"/>
      <c r="II36" s="393"/>
      <c r="IJ36" s="393"/>
      <c r="IK36" s="393"/>
      <c r="IL36" s="393"/>
      <c r="IM36" s="393"/>
      <c r="IN36" s="393"/>
      <c r="IO36" s="393"/>
      <c r="IP36" s="393"/>
      <c r="IQ36" s="393"/>
      <c r="IR36" s="393"/>
      <c r="IS36" s="393"/>
      <c r="IT36" s="393"/>
      <c r="IU36" s="393"/>
      <c r="IV36" s="393"/>
      <c r="IW36" s="393"/>
    </row>
    <row r="37" spans="1:263" s="392" customFormat="1" ht="24" customHeight="1" x14ac:dyDescent="0.2">
      <c r="B37" s="17">
        <f>+B35</f>
        <v>24</v>
      </c>
      <c r="C37" s="20" t="s">
        <v>2825</v>
      </c>
      <c r="D37" s="21"/>
      <c r="E37" s="21"/>
      <c r="F37" s="21"/>
      <c r="G37" s="21"/>
      <c r="H37" s="21"/>
      <c r="I37" s="21"/>
      <c r="J37" s="395"/>
      <c r="K37" s="396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21" t="s">
        <v>610</v>
      </c>
      <c r="W37" s="21"/>
      <c r="X37" s="23">
        <f t="shared" ref="X37:AW37" si="12">SUM(X12:X35)</f>
        <v>340737.89999999985</v>
      </c>
      <c r="Y37" s="23">
        <f t="shared" si="12"/>
        <v>14950</v>
      </c>
      <c r="Z37" s="23">
        <f t="shared" si="12"/>
        <v>8050</v>
      </c>
      <c r="AA37" s="23">
        <f t="shared" si="12"/>
        <v>0</v>
      </c>
      <c r="AB37" s="23">
        <f t="shared" si="12"/>
        <v>9352.1999999999989</v>
      </c>
      <c r="AC37" s="23">
        <f t="shared" si="12"/>
        <v>0</v>
      </c>
      <c r="AD37" s="23">
        <f t="shared" si="12"/>
        <v>0</v>
      </c>
      <c r="AE37" s="23">
        <f t="shared" si="12"/>
        <v>0</v>
      </c>
      <c r="AF37" s="23">
        <f t="shared" si="12"/>
        <v>4088854.8000000007</v>
      </c>
      <c r="AG37" s="23">
        <f t="shared" si="12"/>
        <v>179400</v>
      </c>
      <c r="AH37" s="23">
        <f t="shared" si="12"/>
        <v>96600</v>
      </c>
      <c r="AI37" s="23">
        <f t="shared" si="12"/>
        <v>0</v>
      </c>
      <c r="AJ37" s="23">
        <f t="shared" si="12"/>
        <v>112226.40000000002</v>
      </c>
      <c r="AK37" s="23">
        <f t="shared" si="12"/>
        <v>590896.5</v>
      </c>
      <c r="AL37" s="23">
        <f t="shared" si="12"/>
        <v>59089.65</v>
      </c>
      <c r="AM37" s="23">
        <f t="shared" si="12"/>
        <v>153415.94999999995</v>
      </c>
      <c r="AN37" s="23">
        <f t="shared" si="12"/>
        <v>744529.92000000004</v>
      </c>
      <c r="AO37" s="23"/>
      <c r="AP37" s="23">
        <f t="shared" si="12"/>
        <v>127633.56000000003</v>
      </c>
      <c r="AQ37" s="23">
        <f t="shared" si="12"/>
        <v>252535.92000000007</v>
      </c>
      <c r="AR37" s="23">
        <f t="shared" si="12"/>
        <v>85089.239999999991</v>
      </c>
      <c r="AS37" s="23">
        <f t="shared" si="12"/>
        <v>165600</v>
      </c>
      <c r="AT37" s="23">
        <f t="shared" si="12"/>
        <v>0</v>
      </c>
      <c r="AU37" s="23">
        <f t="shared" si="12"/>
        <v>0</v>
      </c>
      <c r="AV37" s="23">
        <f t="shared" si="12"/>
        <v>0</v>
      </c>
      <c r="AW37" s="23">
        <f t="shared" si="12"/>
        <v>6655871.9399999985</v>
      </c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3"/>
      <c r="BU37" s="393"/>
      <c r="BV37" s="393"/>
      <c r="BW37" s="393"/>
      <c r="BX37" s="393"/>
      <c r="BY37" s="393"/>
      <c r="BZ37" s="393"/>
      <c r="CA37" s="393"/>
      <c r="CB37" s="393"/>
      <c r="CC37" s="393"/>
      <c r="CD37" s="393"/>
      <c r="CE37" s="393"/>
      <c r="CF37" s="393"/>
      <c r="CG37" s="393"/>
      <c r="CH37" s="393"/>
      <c r="CI37" s="393"/>
      <c r="CJ37" s="393"/>
      <c r="CK37" s="393"/>
      <c r="CL37" s="393"/>
      <c r="CM37" s="393"/>
      <c r="CN37" s="393"/>
      <c r="CO37" s="393"/>
      <c r="CP37" s="393"/>
      <c r="CQ37" s="393"/>
      <c r="CR37" s="393"/>
      <c r="CS37" s="393"/>
      <c r="CT37" s="393"/>
      <c r="CU37" s="393"/>
      <c r="CV37" s="393"/>
      <c r="CW37" s="393"/>
      <c r="CX37" s="393"/>
      <c r="CY37" s="393"/>
      <c r="CZ37" s="393"/>
      <c r="DA37" s="393"/>
      <c r="DB37" s="393"/>
      <c r="DC37" s="393"/>
      <c r="DD37" s="393"/>
      <c r="DE37" s="393"/>
      <c r="DF37" s="393"/>
      <c r="DG37" s="393"/>
      <c r="DH37" s="393"/>
      <c r="DI37" s="393"/>
      <c r="DJ37" s="393"/>
      <c r="DK37" s="393"/>
      <c r="DL37" s="393"/>
      <c r="DM37" s="393"/>
      <c r="DN37" s="393"/>
      <c r="DO37" s="393"/>
      <c r="DP37" s="393"/>
      <c r="DQ37" s="393"/>
      <c r="DR37" s="393"/>
      <c r="DS37" s="393"/>
      <c r="DT37" s="393"/>
      <c r="DU37" s="393"/>
      <c r="DV37" s="393"/>
      <c r="DW37" s="393"/>
      <c r="DX37" s="393"/>
      <c r="DY37" s="393"/>
      <c r="DZ37" s="393"/>
      <c r="EA37" s="393"/>
      <c r="EB37" s="393"/>
      <c r="EC37" s="393"/>
      <c r="ED37" s="393"/>
      <c r="EE37" s="393"/>
      <c r="EF37" s="393"/>
      <c r="EG37" s="393"/>
      <c r="EH37" s="393"/>
      <c r="EI37" s="393"/>
      <c r="EJ37" s="393"/>
      <c r="EK37" s="393"/>
      <c r="EL37" s="393"/>
      <c r="EM37" s="393"/>
      <c r="EN37" s="393"/>
      <c r="EO37" s="393"/>
      <c r="EP37" s="393"/>
      <c r="EQ37" s="393"/>
      <c r="ER37" s="393"/>
      <c r="ES37" s="393"/>
      <c r="ET37" s="393"/>
      <c r="EU37" s="393"/>
      <c r="EV37" s="393"/>
      <c r="EW37" s="393"/>
      <c r="EX37" s="393"/>
      <c r="EY37" s="393"/>
      <c r="EZ37" s="393"/>
      <c r="FA37" s="393"/>
      <c r="FB37" s="393"/>
      <c r="FC37" s="393"/>
      <c r="FD37" s="393"/>
      <c r="FE37" s="393"/>
      <c r="FF37" s="393"/>
      <c r="FG37" s="393"/>
      <c r="FH37" s="393"/>
      <c r="FI37" s="393"/>
      <c r="FJ37" s="393"/>
      <c r="FK37" s="393"/>
      <c r="FL37" s="393"/>
      <c r="FM37" s="393"/>
      <c r="FN37" s="393"/>
      <c r="FO37" s="393"/>
      <c r="FP37" s="393"/>
      <c r="FQ37" s="393"/>
      <c r="FR37" s="393"/>
      <c r="FS37" s="393"/>
      <c r="FT37" s="393"/>
      <c r="FU37" s="393"/>
      <c r="FV37" s="393"/>
      <c r="FW37" s="393"/>
      <c r="FX37" s="393"/>
      <c r="FY37" s="393"/>
      <c r="FZ37" s="393"/>
      <c r="GA37" s="393"/>
      <c r="GB37" s="393"/>
      <c r="GC37" s="393"/>
      <c r="GD37" s="393"/>
      <c r="GE37" s="393"/>
      <c r="GF37" s="393"/>
      <c r="GG37" s="393"/>
      <c r="GH37" s="393"/>
      <c r="GI37" s="393"/>
      <c r="GJ37" s="393"/>
      <c r="GK37" s="393"/>
      <c r="GL37" s="393"/>
      <c r="GM37" s="393"/>
      <c r="GN37" s="393"/>
      <c r="GO37" s="393"/>
      <c r="GP37" s="393"/>
      <c r="GQ37" s="393"/>
      <c r="GR37" s="393"/>
      <c r="GS37" s="393"/>
      <c r="GT37" s="393"/>
      <c r="GU37" s="393"/>
      <c r="GV37" s="393"/>
      <c r="GW37" s="393"/>
      <c r="GX37" s="393"/>
      <c r="GY37" s="393"/>
      <c r="GZ37" s="393"/>
      <c r="HA37" s="393"/>
      <c r="HB37" s="393"/>
      <c r="HC37" s="393"/>
      <c r="HD37" s="393"/>
      <c r="HE37" s="393"/>
      <c r="HF37" s="393"/>
      <c r="HG37" s="393"/>
      <c r="HH37" s="393"/>
      <c r="HI37" s="393"/>
      <c r="HJ37" s="393"/>
      <c r="HK37" s="393"/>
      <c r="HL37" s="393"/>
      <c r="HM37" s="393"/>
      <c r="HN37" s="393"/>
      <c r="HO37" s="393"/>
      <c r="HP37" s="393"/>
      <c r="HQ37" s="393"/>
      <c r="HR37" s="393"/>
      <c r="HS37" s="393"/>
      <c r="HT37" s="393"/>
      <c r="HU37" s="393"/>
      <c r="HV37" s="393"/>
      <c r="HW37" s="393"/>
      <c r="HX37" s="393"/>
      <c r="HY37" s="393"/>
      <c r="HZ37" s="393"/>
      <c r="IA37" s="393"/>
      <c r="IB37" s="393"/>
      <c r="IC37" s="393"/>
      <c r="ID37" s="393"/>
      <c r="IE37" s="393"/>
      <c r="IF37" s="393"/>
      <c r="IG37" s="393"/>
      <c r="IH37" s="393"/>
      <c r="II37" s="393"/>
      <c r="IJ37" s="393"/>
      <c r="IK37" s="393"/>
      <c r="IL37" s="393"/>
      <c r="IM37" s="393"/>
      <c r="IN37" s="393"/>
      <c r="IO37" s="393"/>
      <c r="IP37" s="393"/>
      <c r="IQ37" s="393"/>
      <c r="IR37" s="393"/>
      <c r="IS37" s="393"/>
      <c r="IT37" s="393"/>
      <c r="IU37" s="393"/>
      <c r="IV37" s="393"/>
      <c r="IW37" s="393"/>
      <c r="IX37" s="393"/>
      <c r="IY37" s="393"/>
      <c r="IZ37" s="393"/>
      <c r="JA37" s="393"/>
      <c r="JB37" s="393"/>
      <c r="JC37" s="393"/>
    </row>
    <row r="38" spans="1:263" ht="27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4"/>
      <c r="V38" s="6"/>
      <c r="W38" s="6"/>
      <c r="X38" s="6"/>
      <c r="Y38" s="6"/>
      <c r="Z38" s="6"/>
      <c r="AA38" s="6"/>
      <c r="AB38" s="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</row>
    <row r="39" spans="1:263" ht="27" customHeight="1" x14ac:dyDescent="0.25">
      <c r="B39" s="19" t="s">
        <v>611</v>
      </c>
      <c r="C39" s="9"/>
      <c r="D39" s="6"/>
      <c r="E39" s="6"/>
      <c r="F39" s="6"/>
      <c r="G39" s="6"/>
      <c r="H39" s="6"/>
      <c r="I39" s="4"/>
      <c r="J39" s="4"/>
      <c r="K39" s="6"/>
      <c r="L39" s="4"/>
      <c r="M39" s="4"/>
      <c r="N39" s="4"/>
      <c r="O39" s="4"/>
      <c r="P39" s="4"/>
      <c r="Q39" s="4"/>
      <c r="R39" s="6"/>
      <c r="S39" s="6"/>
      <c r="T39" s="6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</row>
    <row r="40" spans="1:263" s="398" customFormat="1" ht="15" x14ac:dyDescent="0.25">
      <c r="B40" s="9"/>
      <c r="C40" s="11" t="s">
        <v>612</v>
      </c>
      <c r="D40" s="6"/>
      <c r="E40" s="6"/>
      <c r="F40" s="6"/>
      <c r="G40" s="6"/>
      <c r="H40" s="6"/>
      <c r="I40" s="4"/>
      <c r="J40" s="4"/>
      <c r="K40" s="6"/>
      <c r="L40" s="4"/>
      <c r="M40" s="4"/>
      <c r="N40" s="4"/>
      <c r="O40" s="4"/>
      <c r="P40" s="4"/>
      <c r="Q40" s="4"/>
      <c r="R40" s="6"/>
      <c r="S40" s="6"/>
      <c r="T40" s="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</row>
    <row r="41" spans="1:263" s="398" customFormat="1" ht="15" x14ac:dyDescent="0.25">
      <c r="B41" s="9"/>
      <c r="C41" s="12" t="s">
        <v>613</v>
      </c>
      <c r="D41" s="6"/>
      <c r="E41" s="6"/>
      <c r="F41" s="6"/>
      <c r="G41" s="6"/>
      <c r="H41" s="6"/>
      <c r="I41" s="4"/>
      <c r="J41" s="4"/>
      <c r="K41" s="6"/>
      <c r="L41" s="4"/>
      <c r="M41" s="4"/>
      <c r="N41" s="4"/>
      <c r="O41" s="4"/>
      <c r="P41" s="4"/>
      <c r="Q41" s="4"/>
      <c r="R41" s="4"/>
      <c r="S41" s="4"/>
      <c r="T41" s="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</row>
    <row r="42" spans="1:263" s="398" customFormat="1" ht="15" x14ac:dyDescent="0.25">
      <c r="B42" s="9"/>
      <c r="C42" s="12" t="s">
        <v>614</v>
      </c>
      <c r="D42" s="6"/>
      <c r="E42" s="6"/>
      <c r="F42" s="6"/>
      <c r="G42" s="6"/>
      <c r="H42" s="6"/>
      <c r="I42" s="4"/>
      <c r="J42" s="4"/>
      <c r="K42" s="6"/>
      <c r="L42" s="4"/>
      <c r="M42" s="4"/>
      <c r="N42" s="4"/>
      <c r="O42" s="4"/>
      <c r="P42" s="4"/>
      <c r="Q42" s="4"/>
      <c r="R42" s="4"/>
      <c r="S42" s="4"/>
      <c r="T42" s="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</row>
    <row r="43" spans="1:263" s="398" customFormat="1" ht="15" x14ac:dyDescent="0.25">
      <c r="B43" s="9"/>
      <c r="C43" s="12" t="s">
        <v>615</v>
      </c>
      <c r="D43" s="6"/>
      <c r="E43" s="6"/>
      <c r="F43" s="6"/>
      <c r="G43" s="6"/>
      <c r="H43" s="6"/>
      <c r="I43" s="4"/>
      <c r="J43" s="4"/>
      <c r="K43" s="6"/>
      <c r="L43" s="4"/>
      <c r="M43" s="4"/>
      <c r="N43" s="4"/>
      <c r="O43" s="4"/>
      <c r="P43" s="4"/>
      <c r="Q43" s="4"/>
      <c r="R43" s="4"/>
      <c r="S43" s="4"/>
      <c r="T43" s="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</row>
    <row r="44" spans="1:263" s="398" customFormat="1" ht="15.75" x14ac:dyDescent="0.25">
      <c r="B44" s="4"/>
      <c r="C44" s="18" t="s">
        <v>616</v>
      </c>
      <c r="D44" s="6"/>
      <c r="E44" s="6"/>
      <c r="F44" s="6"/>
      <c r="G44" s="6"/>
      <c r="H44" s="6"/>
      <c r="I44" s="4"/>
      <c r="J44" s="4"/>
      <c r="K44" s="6"/>
      <c r="L44" s="4"/>
      <c r="M44" s="4"/>
      <c r="N44" s="4"/>
      <c r="O44" s="4"/>
      <c r="P44" s="4"/>
      <c r="Q44" s="4"/>
      <c r="R44" s="4"/>
      <c r="S44" s="4"/>
      <c r="T44" s="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</row>
    <row r="45" spans="1:263" s="398" customFormat="1" ht="15.75" x14ac:dyDescent="0.25">
      <c r="B45" s="4"/>
      <c r="C45" s="18" t="s">
        <v>617</v>
      </c>
      <c r="D45" s="9"/>
      <c r="E45" s="9"/>
      <c r="F45" s="9"/>
      <c r="G45" s="9"/>
      <c r="H45" s="9"/>
      <c r="I45" s="4"/>
      <c r="J45" s="4"/>
      <c r="K45" s="6"/>
      <c r="L45" s="4"/>
      <c r="M45" s="4"/>
      <c r="N45" s="4"/>
      <c r="O45" s="4"/>
      <c r="P45" s="4"/>
      <c r="Q45" s="4"/>
      <c r="R45" s="4"/>
      <c r="S45" s="4"/>
      <c r="T45" s="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</row>
    <row r="46" spans="1:263" s="398" customFormat="1" ht="15" x14ac:dyDescent="0.25">
      <c r="B46" s="4"/>
      <c r="C46" s="13"/>
      <c r="D46" s="6"/>
      <c r="E46" s="6"/>
      <c r="F46" s="6"/>
      <c r="G46" s="14"/>
      <c r="H46" s="6"/>
      <c r="I46" s="15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</row>
    <row r="47" spans="1:263" s="398" customFormat="1" ht="15" x14ac:dyDescent="0.25">
      <c r="B47" s="4"/>
      <c r="C47" s="13"/>
      <c r="D47" s="6"/>
      <c r="E47" s="6"/>
      <c r="F47" s="6"/>
      <c r="G47" s="14"/>
      <c r="H47" s="6"/>
      <c r="I47" s="15"/>
      <c r="J47" s="4"/>
      <c r="K47" s="6"/>
      <c r="L47" s="4"/>
      <c r="M47" s="4"/>
      <c r="N47" s="4"/>
      <c r="O47" s="4"/>
      <c r="P47" s="4"/>
      <c r="Q47" s="4"/>
      <c r="R47" s="4"/>
      <c r="S47" s="4"/>
      <c r="T47" s="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</row>
    <row r="48" spans="1:263" s="398" customFormat="1" ht="15" x14ac:dyDescent="0.25">
      <c r="B48" s="4"/>
      <c r="C48" s="9"/>
      <c r="D48" s="9"/>
      <c r="E48" s="9"/>
      <c r="F48" s="9"/>
      <c r="G48" s="9"/>
      <c r="H48" s="9"/>
      <c r="I48" s="4"/>
      <c r="J48" s="4"/>
      <c r="K48" s="6"/>
      <c r="L48" s="4"/>
      <c r="M48" s="4"/>
      <c r="N48" s="4"/>
      <c r="O48" s="4"/>
      <c r="P48" s="4"/>
      <c r="Q48" s="4"/>
      <c r="R48" s="4"/>
      <c r="S48" s="4"/>
      <c r="T48" s="4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</row>
    <row r="49" spans="2:263" s="398" customFormat="1" ht="15" x14ac:dyDescent="0.25">
      <c r="B49" s="10"/>
      <c r="C49" s="10"/>
      <c r="D49" s="6"/>
      <c r="E49" s="10"/>
      <c r="F49" s="10"/>
      <c r="G49" s="10"/>
      <c r="H49" s="10"/>
      <c r="I49" s="10"/>
      <c r="J49" s="10"/>
      <c r="K49" s="6"/>
      <c r="L49" s="10"/>
      <c r="M49" s="10"/>
      <c r="N49" s="10"/>
      <c r="O49" s="6"/>
      <c r="P49" s="6"/>
      <c r="Q49" s="6"/>
      <c r="R49" s="4"/>
      <c r="S49" s="4"/>
      <c r="T49" s="4"/>
      <c r="U49" s="4"/>
      <c r="V49" s="9"/>
      <c r="W49" s="9"/>
      <c r="X49" s="9"/>
      <c r="Y49" s="9"/>
      <c r="Z49" s="9"/>
      <c r="AA49" s="9"/>
      <c r="AB49" s="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</row>
    <row r="50" spans="2:263" s="398" customFormat="1" ht="15" x14ac:dyDescent="0.25">
      <c r="B50" s="10"/>
      <c r="C50" s="10"/>
      <c r="D50" s="6"/>
      <c r="E50" s="10"/>
      <c r="F50" s="10"/>
      <c r="G50" s="10"/>
      <c r="H50" s="10"/>
      <c r="I50" s="10"/>
      <c r="J50" s="10"/>
      <c r="K50" s="6"/>
      <c r="L50" s="10"/>
      <c r="M50" s="10"/>
      <c r="N50" s="10"/>
      <c r="O50" s="6"/>
      <c r="P50" s="6"/>
      <c r="Q50" s="6"/>
      <c r="R50" s="4"/>
      <c r="S50" s="4"/>
      <c r="T50" s="4"/>
      <c r="U50" s="4"/>
      <c r="V50" s="9"/>
      <c r="W50" s="9"/>
      <c r="X50" s="9"/>
      <c r="Y50" s="9"/>
      <c r="Z50" s="9"/>
      <c r="AA50" s="9"/>
      <c r="AB50" s="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</row>
    <row r="51" spans="2:263" s="398" customFormat="1" x14ac:dyDescent="0.25">
      <c r="B51" s="10"/>
      <c r="C51" s="10"/>
      <c r="D51" s="6"/>
      <c r="E51" s="10"/>
      <c r="F51" s="10"/>
      <c r="G51" s="10"/>
      <c r="H51" s="10"/>
      <c r="I51" s="10"/>
      <c r="J51" s="10"/>
      <c r="K51" s="6"/>
      <c r="L51" s="10"/>
      <c r="M51" s="10"/>
      <c r="N51" s="10"/>
      <c r="O51" s="6"/>
      <c r="P51" s="6"/>
      <c r="Q51" s="6"/>
      <c r="R51" s="4"/>
      <c r="S51" s="4"/>
      <c r="T51" s="4"/>
      <c r="U51" s="4"/>
      <c r="V51" s="6"/>
      <c r="W51" s="6"/>
      <c r="X51" s="6"/>
      <c r="Y51" s="6"/>
      <c r="Z51" s="6"/>
      <c r="AA51" s="6"/>
      <c r="AB51" s="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</row>
    <row r="52" spans="2:263" s="398" customFormat="1" x14ac:dyDescent="0.25">
      <c r="B52" s="10"/>
      <c r="C52" s="10"/>
      <c r="D52" s="6"/>
      <c r="E52" s="10"/>
      <c r="F52" s="10"/>
      <c r="G52" s="10"/>
      <c r="H52" s="10"/>
      <c r="I52" s="10"/>
      <c r="J52" s="10"/>
      <c r="K52" s="6"/>
      <c r="L52" s="10"/>
      <c r="M52" s="10"/>
      <c r="N52" s="10"/>
      <c r="O52" s="6"/>
      <c r="P52" s="6"/>
      <c r="Q52" s="6"/>
      <c r="R52" s="4"/>
      <c r="S52" s="4"/>
      <c r="T52" s="4"/>
      <c r="U52" s="4"/>
      <c r="V52" s="6"/>
      <c r="W52" s="6"/>
      <c r="X52" s="6"/>
      <c r="Y52" s="6"/>
      <c r="Z52" s="6"/>
      <c r="AA52" s="6"/>
      <c r="AB52" s="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</row>
    <row r="53" spans="2:263" s="398" customFormat="1" x14ac:dyDescent="0.25">
      <c r="B53" s="10"/>
      <c r="C53" s="10"/>
      <c r="D53" s="6"/>
      <c r="E53" s="10"/>
      <c r="F53" s="10"/>
      <c r="G53" s="10"/>
      <c r="H53" s="10"/>
      <c r="I53" s="10"/>
      <c r="J53" s="10"/>
      <c r="K53" s="6"/>
      <c r="L53" s="10"/>
      <c r="M53" s="10"/>
      <c r="N53" s="10"/>
      <c r="O53" s="6"/>
      <c r="P53" s="6"/>
      <c r="Q53" s="6"/>
      <c r="R53" s="4"/>
      <c r="S53" s="4"/>
      <c r="T53" s="4"/>
      <c r="U53" s="4"/>
      <c r="V53" s="6"/>
      <c r="W53" s="6"/>
      <c r="X53" s="6"/>
      <c r="Y53" s="6"/>
      <c r="Z53" s="6"/>
      <c r="AA53" s="6"/>
      <c r="AB53" s="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</row>
    <row r="54" spans="2:263" s="398" customFormat="1" x14ac:dyDescent="0.25">
      <c r="B54" s="10"/>
      <c r="C54" s="10"/>
      <c r="D54" s="6"/>
      <c r="E54" s="10"/>
      <c r="F54" s="10"/>
      <c r="G54" s="10"/>
      <c r="H54" s="10"/>
      <c r="I54" s="10"/>
      <c r="J54" s="10"/>
      <c r="K54" s="6"/>
      <c r="L54" s="10"/>
      <c r="M54" s="10"/>
      <c r="N54" s="10"/>
      <c r="O54" s="6"/>
      <c r="P54" s="6"/>
      <c r="Q54" s="6"/>
      <c r="R54" s="4"/>
      <c r="S54" s="4"/>
      <c r="T54" s="4"/>
      <c r="U54" s="4"/>
      <c r="V54" s="6"/>
      <c r="W54" s="6"/>
      <c r="X54" s="6"/>
      <c r="Y54" s="6"/>
      <c r="Z54" s="6"/>
      <c r="AA54" s="6"/>
      <c r="AB54" s="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</row>
    <row r="55" spans="2:263" s="398" customFormat="1" x14ac:dyDescent="0.25">
      <c r="B55" s="10"/>
      <c r="C55" s="10"/>
      <c r="D55" s="6"/>
      <c r="E55" s="10"/>
      <c r="F55" s="10"/>
      <c r="G55" s="10"/>
      <c r="H55" s="10"/>
      <c r="I55" s="10"/>
      <c r="J55" s="10"/>
      <c r="K55" s="6"/>
      <c r="L55" s="10"/>
      <c r="M55" s="10"/>
      <c r="N55" s="10"/>
      <c r="O55" s="6"/>
      <c r="P55" s="6"/>
      <c r="Q55" s="6"/>
      <c r="R55" s="4"/>
      <c r="S55" s="4"/>
      <c r="T55" s="4"/>
      <c r="U55" s="4"/>
      <c r="V55" s="6"/>
      <c r="W55" s="6"/>
      <c r="X55" s="6"/>
      <c r="Y55" s="6"/>
      <c r="Z55" s="6"/>
      <c r="AA55" s="6"/>
      <c r="AB55" s="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</row>
    <row r="56" spans="2:263" s="398" customFormat="1" x14ac:dyDescent="0.25">
      <c r="B56" s="10"/>
      <c r="C56" s="10"/>
      <c r="D56" s="6"/>
      <c r="E56" s="10"/>
      <c r="F56" s="10"/>
      <c r="G56" s="10"/>
      <c r="H56" s="10"/>
      <c r="I56" s="10"/>
      <c r="J56" s="10"/>
      <c r="K56" s="6"/>
      <c r="L56" s="10"/>
      <c r="M56" s="10"/>
      <c r="N56" s="10"/>
      <c r="O56" s="6"/>
      <c r="P56" s="6"/>
      <c r="Q56" s="6"/>
      <c r="R56" s="4"/>
      <c r="S56" s="4"/>
      <c r="T56" s="4"/>
      <c r="U56" s="4"/>
      <c r="V56" s="6"/>
      <c r="W56" s="6"/>
      <c r="X56" s="6"/>
      <c r="Y56" s="6"/>
      <c r="Z56" s="6"/>
      <c r="AA56" s="6"/>
      <c r="AB56" s="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</row>
    <row r="57" spans="2:263" s="398" customFormat="1" x14ac:dyDescent="0.25">
      <c r="B57" s="10"/>
      <c r="C57" s="10"/>
      <c r="D57" s="6"/>
      <c r="E57" s="10"/>
      <c r="F57" s="10"/>
      <c r="G57" s="10"/>
      <c r="H57" s="10"/>
      <c r="I57" s="10"/>
      <c r="J57" s="10"/>
      <c r="K57" s="6"/>
      <c r="L57" s="10"/>
      <c r="M57" s="10"/>
      <c r="N57" s="10"/>
      <c r="O57" s="6"/>
      <c r="P57" s="6"/>
      <c r="Q57" s="6"/>
      <c r="R57" s="4"/>
      <c r="S57" s="4"/>
      <c r="T57" s="4"/>
      <c r="U57" s="4"/>
      <c r="V57" s="6"/>
      <c r="W57" s="6"/>
      <c r="X57" s="6"/>
      <c r="Y57" s="6"/>
      <c r="Z57" s="6"/>
      <c r="AA57" s="6"/>
      <c r="AB57" s="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</row>
    <row r="58" spans="2:263" s="398" customFormat="1" x14ac:dyDescent="0.25">
      <c r="B58" s="10"/>
      <c r="C58" s="10"/>
      <c r="D58" s="6"/>
      <c r="E58" s="10"/>
      <c r="F58" s="10"/>
      <c r="G58" s="10"/>
      <c r="H58" s="10"/>
      <c r="I58" s="10"/>
      <c r="J58" s="10"/>
      <c r="K58" s="6"/>
      <c r="L58" s="10"/>
      <c r="M58" s="10"/>
      <c r="N58" s="10"/>
      <c r="O58" s="6"/>
      <c r="P58" s="6"/>
      <c r="Q58" s="6"/>
      <c r="R58" s="4"/>
      <c r="S58" s="4"/>
      <c r="T58" s="4"/>
      <c r="U58" s="4"/>
      <c r="V58" s="6"/>
      <c r="W58" s="6"/>
      <c r="X58" s="6"/>
      <c r="Y58" s="6"/>
      <c r="Z58" s="6"/>
      <c r="AA58" s="6"/>
      <c r="AB58" s="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</row>
    <row r="59" spans="2:263" s="398" customFormat="1" x14ac:dyDescent="0.25">
      <c r="B59" s="10"/>
      <c r="C59" s="10"/>
      <c r="D59" s="6"/>
      <c r="E59" s="10"/>
      <c r="F59" s="10"/>
      <c r="G59" s="10"/>
      <c r="H59" s="10"/>
      <c r="I59" s="10"/>
      <c r="J59" s="10"/>
      <c r="K59" s="6"/>
      <c r="L59" s="10"/>
      <c r="M59" s="10"/>
      <c r="N59" s="10"/>
      <c r="O59" s="6"/>
      <c r="P59" s="6"/>
      <c r="Q59" s="6"/>
      <c r="R59" s="4"/>
      <c r="S59" s="4"/>
      <c r="T59" s="4"/>
      <c r="U59" s="4"/>
      <c r="V59" s="6"/>
      <c r="W59" s="6"/>
      <c r="X59" s="6"/>
      <c r="Y59" s="6"/>
      <c r="Z59" s="6"/>
      <c r="AA59" s="6"/>
      <c r="AB59" s="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</row>
    <row r="60" spans="2:263" s="398" customFormat="1" x14ac:dyDescent="0.25">
      <c r="B60" s="10"/>
      <c r="C60" s="10"/>
      <c r="D60" s="6"/>
      <c r="E60" s="10"/>
      <c r="F60" s="10"/>
      <c r="G60" s="10"/>
      <c r="H60" s="10"/>
      <c r="I60" s="10"/>
      <c r="J60" s="10"/>
      <c r="K60" s="6"/>
      <c r="L60" s="10"/>
      <c r="M60" s="10"/>
      <c r="N60" s="10"/>
      <c r="O60" s="6"/>
      <c r="P60" s="6"/>
      <c r="Q60" s="6"/>
      <c r="R60" s="4"/>
      <c r="S60" s="4"/>
      <c r="T60" s="4"/>
      <c r="U60" s="4"/>
      <c r="V60" s="6"/>
      <c r="W60" s="6"/>
      <c r="X60" s="6"/>
      <c r="Y60" s="6"/>
      <c r="Z60" s="6"/>
      <c r="AA60" s="6"/>
      <c r="AB60" s="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</row>
    <row r="61" spans="2:263" s="398" customFormat="1" x14ac:dyDescent="0.25">
      <c r="B61" s="10"/>
      <c r="C61" s="10"/>
      <c r="D61" s="6"/>
      <c r="E61" s="10"/>
      <c r="F61" s="10"/>
      <c r="G61" s="10"/>
      <c r="H61" s="10"/>
      <c r="I61" s="10"/>
      <c r="J61" s="10"/>
      <c r="K61" s="6"/>
      <c r="L61" s="10"/>
      <c r="M61" s="10"/>
      <c r="N61" s="10"/>
      <c r="O61" s="6"/>
      <c r="P61" s="6"/>
      <c r="Q61" s="6"/>
      <c r="R61" s="4"/>
      <c r="S61" s="4"/>
      <c r="T61" s="4"/>
      <c r="U61" s="4"/>
      <c r="V61" s="6"/>
      <c r="W61" s="6"/>
      <c r="X61" s="6"/>
      <c r="Y61" s="6"/>
      <c r="Z61" s="6"/>
      <c r="AA61" s="6"/>
      <c r="AB61" s="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</row>
    <row r="62" spans="2:263" s="398" customFormat="1" x14ac:dyDescent="0.25">
      <c r="B62" s="10"/>
      <c r="C62" s="10"/>
      <c r="D62" s="6"/>
      <c r="E62" s="10"/>
      <c r="F62" s="10"/>
      <c r="G62" s="10"/>
      <c r="H62" s="10"/>
      <c r="I62" s="10"/>
      <c r="J62" s="10"/>
      <c r="K62" s="6"/>
      <c r="L62" s="10"/>
      <c r="M62" s="10"/>
      <c r="N62" s="10"/>
      <c r="O62" s="6"/>
      <c r="P62" s="6"/>
      <c r="Q62" s="6"/>
      <c r="R62" s="4"/>
      <c r="S62" s="4"/>
      <c r="T62" s="4"/>
      <c r="U62" s="4"/>
      <c r="V62" s="6"/>
      <c r="W62" s="6"/>
      <c r="X62" s="6"/>
      <c r="Y62" s="6"/>
      <c r="Z62" s="6"/>
      <c r="AA62" s="6"/>
      <c r="AB62" s="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</row>
    <row r="63" spans="2:263" s="398" customFormat="1" x14ac:dyDescent="0.25">
      <c r="B63" s="10"/>
      <c r="C63" s="10"/>
      <c r="D63" s="6"/>
      <c r="E63" s="10"/>
      <c r="F63" s="10"/>
      <c r="G63" s="10"/>
      <c r="H63" s="10"/>
      <c r="I63" s="10"/>
      <c r="J63" s="10"/>
      <c r="K63" s="6"/>
      <c r="L63" s="10"/>
      <c r="M63" s="10"/>
      <c r="N63" s="10"/>
      <c r="O63" s="6"/>
      <c r="P63" s="6"/>
      <c r="Q63" s="6"/>
      <c r="R63" s="4"/>
      <c r="S63" s="4"/>
      <c r="T63" s="4"/>
      <c r="U63" s="4"/>
      <c r="V63" s="6"/>
      <c r="W63" s="6"/>
      <c r="X63" s="6"/>
      <c r="Y63" s="6"/>
      <c r="Z63" s="6"/>
      <c r="AA63" s="6"/>
      <c r="AB63" s="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</row>
    <row r="64" spans="2:263" s="398" customFormat="1" x14ac:dyDescent="0.25">
      <c r="B64" s="10"/>
      <c r="C64" s="10"/>
      <c r="D64" s="6"/>
      <c r="E64" s="10"/>
      <c r="F64" s="10"/>
      <c r="G64" s="10"/>
      <c r="H64" s="10"/>
      <c r="I64" s="10"/>
      <c r="J64" s="10"/>
      <c r="K64" s="6"/>
      <c r="L64" s="10"/>
      <c r="M64" s="10"/>
      <c r="N64" s="10"/>
      <c r="O64" s="6"/>
      <c r="P64" s="6"/>
      <c r="Q64" s="6"/>
      <c r="R64" s="4"/>
      <c r="S64" s="4"/>
      <c r="T64" s="4"/>
      <c r="U64" s="4"/>
      <c r="V64" s="6"/>
      <c r="W64" s="6"/>
      <c r="X64" s="6"/>
      <c r="Y64" s="6"/>
      <c r="Z64" s="6"/>
      <c r="AA64" s="6"/>
      <c r="AB64" s="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</row>
    <row r="65" spans="2:263" s="398" customFormat="1" x14ac:dyDescent="0.25">
      <c r="B65" s="10"/>
      <c r="C65" s="10"/>
      <c r="D65" s="6"/>
      <c r="E65" s="10"/>
      <c r="F65" s="10"/>
      <c r="G65" s="10"/>
      <c r="H65" s="10"/>
      <c r="I65" s="10"/>
      <c r="J65" s="10"/>
      <c r="K65" s="6"/>
      <c r="L65" s="10"/>
      <c r="M65" s="10"/>
      <c r="N65" s="10"/>
      <c r="O65" s="6"/>
      <c r="P65" s="6"/>
      <c r="Q65" s="6"/>
      <c r="R65" s="4"/>
      <c r="S65" s="4"/>
      <c r="T65" s="4"/>
      <c r="U65" s="4"/>
      <c r="V65" s="6"/>
      <c r="W65" s="6"/>
      <c r="X65" s="6"/>
      <c r="Y65" s="6"/>
      <c r="Z65" s="6"/>
      <c r="AA65" s="6"/>
      <c r="AB65" s="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</row>
    <row r="66" spans="2:263" s="398" customFormat="1" x14ac:dyDescent="0.25">
      <c r="B66" s="10"/>
      <c r="C66" s="10"/>
      <c r="D66" s="4"/>
      <c r="E66" s="4"/>
      <c r="F66" s="4"/>
      <c r="G66" s="4"/>
      <c r="H66" s="4"/>
      <c r="I66" s="4"/>
      <c r="J66" s="10"/>
      <c r="K66" s="6"/>
      <c r="L66" s="10"/>
      <c r="M66" s="10"/>
      <c r="N66" s="10"/>
      <c r="O66" s="6"/>
      <c r="P66" s="6"/>
      <c r="Q66" s="6"/>
      <c r="R66" s="4"/>
      <c r="S66" s="4"/>
      <c r="T66" s="4"/>
      <c r="U66" s="4"/>
      <c r="V66" s="6"/>
      <c r="W66" s="6"/>
      <c r="X66" s="6"/>
      <c r="Y66" s="6"/>
      <c r="Z66" s="6"/>
      <c r="AA66" s="6"/>
      <c r="AB66" s="6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</row>
    <row r="67" spans="2:263" s="398" customFormat="1" x14ac:dyDescent="0.25">
      <c r="B67" s="10"/>
      <c r="C67" s="10"/>
      <c r="D67" s="4"/>
      <c r="E67" s="4"/>
      <c r="F67" s="4"/>
      <c r="G67" s="4"/>
      <c r="H67" s="4"/>
      <c r="I67" s="4"/>
      <c r="J67" s="10"/>
      <c r="K67" s="6"/>
      <c r="L67" s="10"/>
      <c r="M67" s="10"/>
      <c r="N67" s="10"/>
      <c r="O67" s="6"/>
      <c r="P67" s="6"/>
      <c r="Q67" s="6"/>
      <c r="R67" s="4"/>
      <c r="S67" s="4"/>
      <c r="T67" s="4"/>
      <c r="U67" s="4"/>
      <c r="V67" s="6"/>
      <c r="W67" s="6"/>
      <c r="X67" s="6"/>
      <c r="Y67" s="6"/>
      <c r="Z67" s="6"/>
      <c r="AA67" s="6"/>
      <c r="AB67" s="6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</row>
    <row r="68" spans="2:263" s="398" customFormat="1" x14ac:dyDescent="0.25">
      <c r="B68" s="10"/>
      <c r="C68" s="10"/>
      <c r="D68" s="4"/>
      <c r="E68" s="4"/>
      <c r="F68" s="4"/>
      <c r="G68" s="4"/>
      <c r="H68" s="4"/>
      <c r="I68" s="4"/>
      <c r="J68" s="10"/>
      <c r="K68" s="6"/>
      <c r="L68" s="10"/>
      <c r="M68" s="10"/>
      <c r="N68" s="10"/>
      <c r="O68" s="6"/>
      <c r="P68" s="6"/>
      <c r="Q68" s="6"/>
      <c r="R68" s="4"/>
      <c r="S68" s="4"/>
      <c r="T68" s="4"/>
      <c r="U68" s="4"/>
      <c r="V68" s="6"/>
      <c r="W68" s="6"/>
      <c r="X68" s="6"/>
      <c r="Y68" s="6"/>
      <c r="Z68" s="6"/>
      <c r="AA68" s="6"/>
      <c r="AB68" s="6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</row>
    <row r="69" spans="2:263" s="398" customFormat="1" x14ac:dyDescent="0.25">
      <c r="B69" s="10"/>
      <c r="C69" s="10"/>
      <c r="D69" s="4"/>
      <c r="E69" s="4"/>
      <c r="F69" s="4"/>
      <c r="G69" s="4"/>
      <c r="H69" s="4"/>
      <c r="I69" s="4"/>
      <c r="J69" s="10"/>
      <c r="K69" s="6"/>
      <c r="L69" s="10"/>
      <c r="M69" s="10"/>
      <c r="N69" s="10"/>
      <c r="O69" s="6"/>
      <c r="P69" s="6"/>
      <c r="Q69" s="6"/>
      <c r="R69" s="4"/>
      <c r="S69" s="4"/>
      <c r="T69" s="4"/>
      <c r="U69" s="4"/>
      <c r="V69" s="6"/>
      <c r="W69" s="6"/>
      <c r="X69" s="6"/>
      <c r="Y69" s="6"/>
      <c r="Z69" s="6"/>
      <c r="AA69" s="6"/>
      <c r="AB69" s="6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</row>
    <row r="70" spans="2:263" s="398" customFormat="1" x14ac:dyDescent="0.25">
      <c r="B70" s="10"/>
      <c r="C70" s="10"/>
      <c r="D70" s="4"/>
      <c r="E70" s="4"/>
      <c r="F70" s="4"/>
      <c r="G70" s="4"/>
      <c r="H70" s="4"/>
      <c r="I70" s="4"/>
      <c r="J70" s="10"/>
      <c r="K70" s="6"/>
      <c r="L70" s="10"/>
      <c r="M70" s="10"/>
      <c r="N70" s="10"/>
      <c r="O70" s="6"/>
      <c r="P70" s="6"/>
      <c r="Q70" s="6"/>
      <c r="R70" s="4"/>
      <c r="S70" s="4"/>
      <c r="T70" s="4"/>
      <c r="U70" s="4"/>
      <c r="V70" s="6"/>
      <c r="W70" s="6"/>
      <c r="X70" s="6"/>
      <c r="Y70" s="6"/>
      <c r="Z70" s="6"/>
      <c r="AA70" s="6"/>
      <c r="AB70" s="6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</row>
    <row r="71" spans="2:263" s="398" customFormat="1" x14ac:dyDescent="0.25">
      <c r="B71" s="10"/>
      <c r="C71" s="10"/>
      <c r="D71" s="4"/>
      <c r="E71" s="4"/>
      <c r="F71" s="4"/>
      <c r="G71" s="4"/>
      <c r="H71" s="4"/>
      <c r="I71" s="4"/>
      <c r="J71" s="10"/>
      <c r="K71" s="6"/>
      <c r="L71" s="10"/>
      <c r="M71" s="10"/>
      <c r="N71" s="10"/>
      <c r="O71" s="6"/>
      <c r="P71" s="6"/>
      <c r="Q71" s="6"/>
      <c r="R71" s="4"/>
      <c r="S71" s="4"/>
      <c r="T71" s="4"/>
      <c r="U71" s="4"/>
      <c r="V71" s="6"/>
      <c r="W71" s="6"/>
      <c r="X71" s="6"/>
      <c r="Y71" s="6"/>
      <c r="Z71" s="6"/>
      <c r="AA71" s="6"/>
      <c r="AB71" s="6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</row>
    <row r="72" spans="2:263" s="398" customForma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6"/>
      <c r="L72" s="10"/>
      <c r="M72" s="10"/>
      <c r="N72" s="10"/>
      <c r="O72" s="6"/>
      <c r="P72" s="6"/>
      <c r="Q72" s="6"/>
      <c r="R72" s="4"/>
      <c r="S72" s="4"/>
      <c r="T72" s="4"/>
      <c r="U72" s="4"/>
      <c r="V72" s="6"/>
      <c r="W72" s="6"/>
      <c r="X72" s="6"/>
      <c r="Y72" s="6"/>
      <c r="Z72" s="6"/>
      <c r="AA72" s="6"/>
      <c r="AB72" s="6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</row>
    <row r="73" spans="2:263" s="398" customFormat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10"/>
      <c r="M73" s="10"/>
      <c r="N73" s="10"/>
      <c r="O73" s="6"/>
      <c r="P73" s="6"/>
      <c r="Q73" s="6"/>
      <c r="R73" s="4"/>
      <c r="S73" s="4"/>
      <c r="T73" s="4"/>
      <c r="U73" s="4"/>
      <c r="V73" s="6"/>
      <c r="W73" s="6"/>
      <c r="X73" s="6"/>
      <c r="Y73" s="6"/>
      <c r="Z73" s="6"/>
      <c r="AA73" s="6"/>
      <c r="AB73" s="6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</row>
    <row r="74" spans="2:263" s="398" customForma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6"/>
      <c r="L74" s="10"/>
      <c r="M74" s="10"/>
      <c r="N74" s="10"/>
      <c r="O74" s="6"/>
      <c r="P74" s="6"/>
      <c r="Q74" s="6"/>
      <c r="R74" s="4"/>
      <c r="S74" s="4"/>
      <c r="T74" s="4"/>
      <c r="U74" s="4"/>
      <c r="V74" s="6"/>
      <c r="W74" s="6"/>
      <c r="X74" s="6"/>
      <c r="Y74" s="6"/>
      <c r="Z74" s="6"/>
      <c r="AA74" s="6"/>
      <c r="AB74" s="6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</row>
    <row r="75" spans="2:263" s="398" customForma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6"/>
      <c r="L75" s="10"/>
      <c r="M75" s="10"/>
      <c r="N75" s="10"/>
      <c r="O75" s="6"/>
      <c r="P75" s="6"/>
      <c r="Q75" s="6"/>
      <c r="R75" s="4"/>
      <c r="S75" s="4"/>
      <c r="T75" s="4"/>
      <c r="U75" s="4"/>
      <c r="V75" s="6"/>
      <c r="W75" s="6"/>
      <c r="X75" s="6"/>
      <c r="Y75" s="6"/>
      <c r="Z75" s="6"/>
      <c r="AA75" s="6"/>
      <c r="AB75" s="6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</row>
    <row r="76" spans="2:263" s="398" customForma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6"/>
      <c r="L76" s="10"/>
      <c r="M76" s="10"/>
      <c r="N76" s="10"/>
      <c r="O76" s="6"/>
      <c r="P76" s="6"/>
      <c r="Q76" s="6"/>
      <c r="R76" s="4"/>
      <c r="S76" s="4"/>
      <c r="T76" s="4"/>
      <c r="U76" s="4"/>
      <c r="V76" s="6"/>
      <c r="W76" s="6"/>
      <c r="X76" s="6"/>
      <c r="Y76" s="6"/>
      <c r="Z76" s="6"/>
      <c r="AA76" s="6"/>
      <c r="AB76" s="6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</row>
    <row r="77" spans="2:263" s="398" customForma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6"/>
      <c r="L77" s="10"/>
      <c r="M77" s="10"/>
      <c r="N77" s="10"/>
      <c r="O77" s="6"/>
      <c r="P77" s="6"/>
      <c r="Q77" s="6"/>
      <c r="R77" s="4"/>
      <c r="S77" s="4"/>
      <c r="T77" s="4"/>
      <c r="U77" s="4"/>
      <c r="V77" s="6"/>
      <c r="W77" s="6"/>
      <c r="X77" s="6"/>
      <c r="Y77" s="6"/>
      <c r="Z77" s="6"/>
      <c r="AA77" s="6"/>
      <c r="AB77" s="6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</row>
    <row r="78" spans="2:263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6"/>
      <c r="L78" s="10"/>
      <c r="M78" s="10"/>
      <c r="N78" s="10"/>
      <c r="O78" s="6"/>
      <c r="P78" s="6"/>
      <c r="Q78" s="6"/>
      <c r="R78" s="4"/>
      <c r="S78" s="4"/>
      <c r="T78" s="4"/>
      <c r="U78" s="4"/>
      <c r="V78" s="6"/>
      <c r="W78" s="6"/>
      <c r="X78" s="6"/>
      <c r="Y78" s="6"/>
      <c r="Z78" s="6"/>
      <c r="AA78" s="6"/>
      <c r="AB78" s="6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</row>
    <row r="79" spans="2:263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6"/>
      <c r="L79" s="10"/>
      <c r="M79" s="10"/>
      <c r="N79" s="10"/>
      <c r="O79" s="6"/>
      <c r="P79" s="6"/>
      <c r="Q79" s="6"/>
      <c r="R79" s="4"/>
      <c r="S79" s="4"/>
      <c r="T79" s="4"/>
      <c r="U79" s="4"/>
      <c r="V79" s="6"/>
      <c r="W79" s="6"/>
      <c r="X79" s="6"/>
      <c r="Y79" s="6"/>
      <c r="Z79" s="6"/>
      <c r="AA79" s="6"/>
      <c r="AB79" s="6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</row>
    <row r="80" spans="2:263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6"/>
      <c r="L80" s="10"/>
      <c r="M80" s="10"/>
      <c r="N80" s="10"/>
      <c r="O80" s="6"/>
      <c r="P80" s="6"/>
      <c r="Q80" s="6"/>
      <c r="R80" s="4"/>
      <c r="S80" s="4"/>
      <c r="T80" s="4"/>
      <c r="U80" s="4"/>
      <c r="V80" s="6"/>
      <c r="W80" s="6"/>
      <c r="X80" s="6"/>
      <c r="Y80" s="6"/>
      <c r="Z80" s="6"/>
      <c r="AA80" s="6"/>
      <c r="AB80" s="6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</row>
    <row r="81" spans="2:263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6"/>
      <c r="L81" s="10"/>
      <c r="M81" s="10"/>
      <c r="N81" s="10"/>
      <c r="O81" s="6"/>
      <c r="P81" s="6"/>
      <c r="Q81" s="6"/>
      <c r="R81" s="4"/>
      <c r="S81" s="4"/>
      <c r="T81" s="4"/>
      <c r="U81" s="4"/>
      <c r="V81" s="6"/>
      <c r="W81" s="6"/>
      <c r="X81" s="6"/>
      <c r="Y81" s="6"/>
      <c r="Z81" s="6"/>
      <c r="AA81" s="6"/>
      <c r="AB81" s="6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</row>
    <row r="82" spans="2:26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6"/>
      <c r="L82" s="10"/>
      <c r="M82" s="10"/>
      <c r="N82" s="10"/>
      <c r="O82" s="6"/>
      <c r="P82" s="6"/>
      <c r="Q82" s="6"/>
      <c r="R82" s="4"/>
      <c r="S82" s="4"/>
      <c r="T82" s="4"/>
      <c r="U82" s="4"/>
      <c r="V82" s="6"/>
      <c r="W82" s="6"/>
      <c r="X82" s="6"/>
      <c r="Y82" s="6"/>
      <c r="Z82" s="6"/>
      <c r="AA82" s="6"/>
      <c r="AB82" s="6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</row>
    <row r="83" spans="2:263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6"/>
      <c r="L83" s="10"/>
      <c r="M83" s="10"/>
      <c r="N83" s="10"/>
      <c r="O83" s="6"/>
      <c r="P83" s="6"/>
      <c r="Q83" s="6"/>
      <c r="R83" s="4"/>
      <c r="S83" s="4"/>
      <c r="T83" s="4"/>
      <c r="U83" s="4"/>
      <c r="V83" s="6"/>
      <c r="W83" s="6"/>
      <c r="X83" s="6"/>
      <c r="Y83" s="6"/>
      <c r="Z83" s="6"/>
      <c r="AA83" s="6"/>
      <c r="AB83" s="6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</row>
    <row r="84" spans="2:26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6"/>
      <c r="L84" s="10"/>
      <c r="M84" s="10"/>
      <c r="N84" s="10"/>
      <c r="O84" s="6"/>
      <c r="P84" s="6"/>
      <c r="Q84" s="6"/>
      <c r="R84" s="4"/>
      <c r="S84" s="4"/>
      <c r="T84" s="4"/>
      <c r="U84" s="4"/>
      <c r="V84" s="6"/>
      <c r="W84" s="6"/>
      <c r="X84" s="6"/>
      <c r="Y84" s="6"/>
      <c r="Z84" s="6"/>
      <c r="AA84" s="6"/>
      <c r="AB84" s="6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</row>
    <row r="85" spans="2:26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6"/>
      <c r="L85" s="10"/>
      <c r="M85" s="10"/>
      <c r="N85" s="10"/>
      <c r="O85" s="6"/>
      <c r="P85" s="6"/>
      <c r="Q85" s="6"/>
      <c r="R85" s="4"/>
      <c r="S85" s="4"/>
      <c r="T85" s="4"/>
      <c r="U85" s="4"/>
      <c r="V85" s="6"/>
      <c r="W85" s="6"/>
      <c r="X85" s="6"/>
      <c r="Y85" s="6"/>
      <c r="Z85" s="6"/>
      <c r="AA85" s="6"/>
      <c r="AB85" s="6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</row>
    <row r="86" spans="2:26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6"/>
      <c r="L86" s="10"/>
      <c r="M86" s="10"/>
      <c r="N86" s="10"/>
      <c r="O86" s="6"/>
      <c r="P86" s="6"/>
      <c r="Q86" s="6"/>
      <c r="R86" s="4"/>
      <c r="S86" s="4"/>
      <c r="T86" s="4"/>
      <c r="U86" s="4"/>
      <c r="V86" s="6"/>
      <c r="W86" s="6"/>
      <c r="X86" s="6"/>
      <c r="Y86" s="6"/>
      <c r="Z86" s="6"/>
      <c r="AA86" s="6"/>
      <c r="AB86" s="6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</row>
    <row r="87" spans="2:26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6"/>
      <c r="L87" s="10"/>
      <c r="M87" s="10"/>
      <c r="N87" s="10"/>
      <c r="O87" s="6"/>
      <c r="P87" s="6"/>
      <c r="Q87" s="6"/>
      <c r="R87" s="4"/>
      <c r="S87" s="4"/>
      <c r="T87" s="4"/>
      <c r="U87" s="4"/>
      <c r="V87" s="6"/>
      <c r="W87" s="6"/>
      <c r="X87" s="6"/>
      <c r="Y87" s="6"/>
      <c r="Z87" s="6"/>
      <c r="AA87" s="6"/>
      <c r="AB87" s="6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</row>
    <row r="88" spans="2:26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6"/>
      <c r="L88" s="10"/>
      <c r="M88" s="10"/>
      <c r="N88" s="10"/>
      <c r="O88" s="6"/>
      <c r="P88" s="6"/>
      <c r="Q88" s="6"/>
      <c r="R88" s="4"/>
      <c r="S88" s="4"/>
      <c r="T88" s="4"/>
      <c r="U88" s="4"/>
      <c r="V88" s="6"/>
      <c r="W88" s="6"/>
      <c r="X88" s="6"/>
      <c r="Y88" s="6"/>
      <c r="Z88" s="6"/>
      <c r="AA88" s="6"/>
      <c r="AB88" s="6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</row>
    <row r="89" spans="2:26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6"/>
      <c r="L89" s="10"/>
      <c r="M89" s="10"/>
      <c r="N89" s="10"/>
      <c r="O89" s="6"/>
      <c r="P89" s="6"/>
      <c r="Q89" s="6"/>
      <c r="R89" s="4"/>
      <c r="S89" s="4"/>
      <c r="T89" s="4"/>
      <c r="U89" s="4"/>
      <c r="V89" s="6"/>
      <c r="W89" s="6"/>
      <c r="X89" s="6"/>
      <c r="Y89" s="6"/>
      <c r="Z89" s="6"/>
      <c r="AA89" s="6"/>
      <c r="AB89" s="6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</row>
    <row r="90" spans="2:26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6"/>
      <c r="L90" s="10"/>
      <c r="M90" s="10"/>
      <c r="N90" s="10"/>
      <c r="O90" s="6"/>
      <c r="P90" s="6"/>
      <c r="Q90" s="6"/>
      <c r="R90" s="4"/>
      <c r="S90" s="4"/>
      <c r="T90" s="4"/>
      <c r="U90" s="4"/>
      <c r="V90" s="6"/>
      <c r="W90" s="6"/>
      <c r="X90" s="6"/>
      <c r="Y90" s="6"/>
      <c r="Z90" s="6"/>
      <c r="AA90" s="6"/>
      <c r="AB90" s="6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</row>
    <row r="91" spans="2:263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6"/>
      <c r="L91" s="10"/>
      <c r="M91" s="10"/>
      <c r="N91" s="10"/>
      <c r="O91" s="6"/>
      <c r="P91" s="6"/>
      <c r="Q91" s="6"/>
      <c r="R91" s="4"/>
      <c r="S91" s="4"/>
      <c r="T91" s="4"/>
      <c r="U91" s="4"/>
      <c r="V91" s="6"/>
      <c r="W91" s="6"/>
      <c r="X91" s="6"/>
      <c r="Y91" s="6"/>
      <c r="Z91" s="6"/>
      <c r="AA91" s="6"/>
      <c r="AB91" s="6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</row>
    <row r="92" spans="2:263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6"/>
      <c r="L92" s="10"/>
      <c r="M92" s="10"/>
      <c r="N92" s="10"/>
      <c r="O92" s="6"/>
      <c r="P92" s="6"/>
      <c r="Q92" s="6"/>
      <c r="R92" s="4"/>
      <c r="S92" s="4"/>
      <c r="T92" s="4"/>
      <c r="U92" s="4"/>
      <c r="V92" s="6"/>
      <c r="W92" s="6"/>
      <c r="X92" s="6"/>
      <c r="Y92" s="6"/>
      <c r="Z92" s="6"/>
      <c r="AA92" s="6"/>
      <c r="AB92" s="6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</row>
    <row r="93" spans="2:263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6"/>
      <c r="L93" s="10"/>
      <c r="M93" s="10"/>
      <c r="N93" s="10"/>
      <c r="O93" s="6"/>
      <c r="P93" s="6"/>
      <c r="Q93" s="6"/>
      <c r="R93" s="4"/>
      <c r="S93" s="4"/>
      <c r="T93" s="4"/>
      <c r="U93" s="4"/>
      <c r="V93" s="6"/>
      <c r="W93" s="6"/>
      <c r="X93" s="6"/>
      <c r="Y93" s="6"/>
      <c r="Z93" s="6"/>
      <c r="AA93" s="6"/>
      <c r="AB93" s="6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</row>
    <row r="94" spans="2:263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6"/>
      <c r="L94" s="10"/>
      <c r="M94" s="10"/>
      <c r="N94" s="10"/>
      <c r="O94" s="6"/>
      <c r="P94" s="6"/>
      <c r="Q94" s="6"/>
      <c r="R94" s="4"/>
      <c r="S94" s="4"/>
      <c r="T94" s="4"/>
      <c r="U94" s="4"/>
      <c r="V94" s="6"/>
      <c r="W94" s="6"/>
      <c r="X94" s="6"/>
      <c r="Y94" s="6"/>
      <c r="Z94" s="6"/>
      <c r="AA94" s="6"/>
      <c r="AB94" s="6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</row>
    <row r="95" spans="2:263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6"/>
      <c r="L95" s="10"/>
      <c r="M95" s="10"/>
      <c r="N95" s="10"/>
      <c r="O95" s="6"/>
      <c r="P95" s="6"/>
      <c r="Q95" s="6"/>
      <c r="R95" s="4"/>
      <c r="S95" s="4"/>
      <c r="T95" s="4"/>
      <c r="U95" s="4"/>
      <c r="V95" s="6"/>
      <c r="W95" s="6"/>
      <c r="X95" s="6"/>
      <c r="Y95" s="6"/>
      <c r="Z95" s="6"/>
      <c r="AA95" s="6"/>
      <c r="AB95" s="6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</row>
    <row r="96" spans="2:263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6"/>
      <c r="L96" s="10"/>
      <c r="M96" s="10"/>
      <c r="N96" s="10"/>
      <c r="O96" s="6"/>
      <c r="P96" s="6"/>
      <c r="Q96" s="6"/>
      <c r="R96" s="4"/>
      <c r="S96" s="4"/>
      <c r="T96" s="4"/>
      <c r="U96" s="4"/>
      <c r="V96" s="6"/>
      <c r="W96" s="6"/>
      <c r="X96" s="6"/>
      <c r="Y96" s="6"/>
      <c r="Z96" s="6"/>
      <c r="AA96" s="6"/>
      <c r="AB96" s="6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</row>
    <row r="97" spans="2:263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6"/>
      <c r="L97" s="10"/>
      <c r="M97" s="10"/>
      <c r="N97" s="10"/>
      <c r="O97" s="6"/>
      <c r="P97" s="6"/>
      <c r="Q97" s="6"/>
      <c r="R97" s="4"/>
      <c r="S97" s="4"/>
      <c r="T97" s="4"/>
      <c r="U97" s="4"/>
      <c r="V97" s="6"/>
      <c r="W97" s="6"/>
      <c r="X97" s="6"/>
      <c r="Y97" s="6"/>
      <c r="Z97" s="6"/>
      <c r="AA97" s="6"/>
      <c r="AB97" s="6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</row>
    <row r="98" spans="2:263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6"/>
      <c r="L98" s="10"/>
      <c r="M98" s="10"/>
      <c r="N98" s="10"/>
      <c r="O98" s="6"/>
      <c r="P98" s="6"/>
      <c r="Q98" s="6"/>
      <c r="R98" s="4"/>
      <c r="S98" s="4"/>
      <c r="T98" s="4"/>
      <c r="U98" s="4"/>
      <c r="V98" s="6"/>
      <c r="W98" s="6"/>
      <c r="X98" s="6"/>
      <c r="Y98" s="6"/>
      <c r="Z98" s="6"/>
      <c r="AA98" s="6"/>
      <c r="AB98" s="6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</row>
    <row r="99" spans="2:263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6"/>
      <c r="L99" s="10"/>
      <c r="M99" s="10"/>
      <c r="N99" s="10"/>
      <c r="O99" s="6"/>
      <c r="P99" s="6"/>
      <c r="Q99" s="6"/>
      <c r="R99" s="4"/>
      <c r="S99" s="4"/>
      <c r="T99" s="4"/>
      <c r="U99" s="4"/>
      <c r="V99" s="6"/>
      <c r="W99" s="6"/>
      <c r="X99" s="6"/>
      <c r="Y99" s="6"/>
      <c r="Z99" s="6"/>
      <c r="AA99" s="6"/>
      <c r="AB99" s="6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</row>
    <row r="100" spans="2:263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6"/>
      <c r="L100" s="10"/>
      <c r="M100" s="10"/>
      <c r="N100" s="10"/>
      <c r="O100" s="6"/>
      <c r="P100" s="6"/>
      <c r="Q100" s="6"/>
      <c r="R100" s="4"/>
      <c r="S100" s="4"/>
      <c r="T100" s="4"/>
      <c r="U100" s="4"/>
      <c r="V100" s="6"/>
      <c r="W100" s="6"/>
      <c r="X100" s="6"/>
      <c r="Y100" s="6"/>
      <c r="Z100" s="6"/>
      <c r="AA100" s="6"/>
      <c r="AB100" s="6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</row>
    <row r="101" spans="2:263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6"/>
      <c r="L101" s="10"/>
      <c r="M101" s="10"/>
      <c r="N101" s="10"/>
      <c r="O101" s="6"/>
      <c r="P101" s="6"/>
      <c r="Q101" s="6"/>
      <c r="R101" s="4"/>
      <c r="S101" s="4"/>
      <c r="T101" s="4"/>
      <c r="U101" s="4"/>
      <c r="V101" s="6"/>
      <c r="W101" s="6"/>
      <c r="X101" s="6"/>
      <c r="Y101" s="6"/>
      <c r="Z101" s="6"/>
      <c r="AA101" s="6"/>
      <c r="AB101" s="6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</row>
    <row r="102" spans="2:263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6"/>
      <c r="L102" s="10"/>
      <c r="M102" s="10"/>
      <c r="N102" s="10"/>
      <c r="O102" s="6"/>
      <c r="P102" s="6"/>
      <c r="Q102" s="6"/>
      <c r="R102" s="4"/>
      <c r="S102" s="4"/>
      <c r="T102" s="4"/>
      <c r="U102" s="4"/>
      <c r="V102" s="6"/>
      <c r="W102" s="6"/>
      <c r="X102" s="6"/>
      <c r="Y102" s="6"/>
      <c r="Z102" s="6"/>
      <c r="AA102" s="6"/>
      <c r="AB102" s="6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</row>
    <row r="103" spans="2:263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6"/>
      <c r="L103" s="10"/>
      <c r="M103" s="10"/>
      <c r="N103" s="10"/>
      <c r="O103" s="6"/>
      <c r="P103" s="6"/>
      <c r="Q103" s="6"/>
      <c r="R103" s="4"/>
      <c r="S103" s="4"/>
      <c r="T103" s="4"/>
      <c r="U103" s="4"/>
      <c r="V103" s="6"/>
      <c r="W103" s="6"/>
      <c r="X103" s="6"/>
      <c r="Y103" s="6"/>
      <c r="Z103" s="6"/>
      <c r="AA103" s="6"/>
      <c r="AB103" s="6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</row>
    <row r="104" spans="2:263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6"/>
      <c r="L104" s="10"/>
      <c r="M104" s="10"/>
      <c r="N104" s="10"/>
      <c r="O104" s="6"/>
      <c r="P104" s="6"/>
      <c r="Q104" s="6"/>
      <c r="R104" s="4"/>
      <c r="S104" s="4"/>
      <c r="T104" s="4"/>
      <c r="U104" s="4"/>
      <c r="V104" s="6"/>
      <c r="W104" s="6"/>
      <c r="X104" s="6"/>
      <c r="Y104" s="6"/>
      <c r="Z104" s="6"/>
      <c r="AA104" s="6"/>
      <c r="AB104" s="6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</row>
    <row r="105" spans="2:263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6"/>
      <c r="L105" s="10"/>
      <c r="M105" s="10"/>
      <c r="N105" s="10"/>
      <c r="O105" s="6"/>
      <c r="P105" s="6"/>
      <c r="Q105" s="6"/>
      <c r="R105" s="4"/>
      <c r="S105" s="4"/>
      <c r="T105" s="4"/>
      <c r="U105" s="4"/>
      <c r="V105" s="6"/>
      <c r="W105" s="6"/>
      <c r="X105" s="6"/>
      <c r="Y105" s="6"/>
      <c r="Z105" s="6"/>
      <c r="AA105" s="6"/>
      <c r="AB105" s="6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</row>
    <row r="106" spans="2:263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6"/>
      <c r="L106" s="10"/>
      <c r="M106" s="10"/>
      <c r="N106" s="10"/>
      <c r="O106" s="6"/>
      <c r="P106" s="6"/>
      <c r="Q106" s="6"/>
      <c r="R106" s="4"/>
      <c r="S106" s="4"/>
      <c r="T106" s="4"/>
      <c r="U106" s="4"/>
      <c r="V106" s="6"/>
      <c r="W106" s="6"/>
      <c r="X106" s="6"/>
      <c r="Y106" s="6"/>
      <c r="Z106" s="6"/>
      <c r="AA106" s="6"/>
      <c r="AB106" s="6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</row>
    <row r="107" spans="2:263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6"/>
      <c r="L107" s="10"/>
      <c r="M107" s="10"/>
      <c r="N107" s="10"/>
      <c r="O107" s="6"/>
      <c r="P107" s="6"/>
      <c r="Q107" s="6"/>
      <c r="R107" s="4"/>
      <c r="S107" s="4"/>
      <c r="T107" s="4"/>
      <c r="U107" s="4"/>
      <c r="V107" s="6"/>
      <c r="W107" s="6"/>
      <c r="X107" s="6"/>
      <c r="Y107" s="6"/>
      <c r="Z107" s="6"/>
      <c r="AA107" s="6"/>
      <c r="AB107" s="6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</row>
    <row r="108" spans="2:263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6"/>
      <c r="L108" s="10"/>
      <c r="M108" s="10"/>
      <c r="N108" s="10"/>
      <c r="O108" s="6"/>
      <c r="P108" s="6"/>
      <c r="Q108" s="6"/>
      <c r="R108" s="4"/>
      <c r="S108" s="4"/>
      <c r="T108" s="4"/>
      <c r="U108" s="4"/>
      <c r="V108" s="6"/>
      <c r="W108" s="6"/>
      <c r="X108" s="6"/>
      <c r="Y108" s="6"/>
      <c r="Z108" s="6"/>
      <c r="AA108" s="6"/>
      <c r="AB108" s="6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</row>
    <row r="109" spans="2:263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6"/>
      <c r="L109" s="10"/>
      <c r="M109" s="10"/>
      <c r="N109" s="10"/>
      <c r="O109" s="6"/>
      <c r="P109" s="6"/>
      <c r="Q109" s="6"/>
      <c r="R109" s="4"/>
      <c r="S109" s="4"/>
      <c r="T109" s="4"/>
      <c r="U109" s="4"/>
      <c r="V109" s="6"/>
      <c r="W109" s="6"/>
      <c r="X109" s="6"/>
      <c r="Y109" s="6"/>
      <c r="Z109" s="6"/>
      <c r="AA109" s="6"/>
      <c r="AB109" s="6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</row>
    <row r="110" spans="2:263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6"/>
      <c r="L110" s="10"/>
      <c r="M110" s="10"/>
      <c r="N110" s="10"/>
      <c r="O110" s="6"/>
      <c r="P110" s="6"/>
      <c r="Q110" s="6"/>
      <c r="R110" s="4"/>
      <c r="S110" s="4"/>
      <c r="T110" s="4"/>
      <c r="U110" s="4"/>
      <c r="V110" s="6"/>
      <c r="W110" s="6"/>
      <c r="X110" s="6"/>
      <c r="Y110" s="6"/>
      <c r="Z110" s="6"/>
      <c r="AA110" s="6"/>
      <c r="AB110" s="6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</row>
    <row r="111" spans="2:263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6"/>
      <c r="L111" s="10"/>
      <c r="M111" s="10"/>
      <c r="N111" s="10"/>
      <c r="O111" s="6"/>
      <c r="P111" s="6"/>
      <c r="Q111" s="6"/>
      <c r="R111" s="4"/>
      <c r="S111" s="4"/>
      <c r="T111" s="4"/>
      <c r="U111" s="4"/>
      <c r="V111" s="6"/>
      <c r="W111" s="6"/>
      <c r="X111" s="6"/>
      <c r="Y111" s="6"/>
      <c r="Z111" s="6"/>
      <c r="AA111" s="6"/>
      <c r="AB111" s="6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</row>
    <row r="112" spans="2:263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6"/>
      <c r="L112" s="10"/>
      <c r="M112" s="10"/>
      <c r="N112" s="10"/>
      <c r="O112" s="6"/>
      <c r="P112" s="6"/>
      <c r="Q112" s="6"/>
      <c r="R112" s="4"/>
      <c r="S112" s="4"/>
      <c r="T112" s="4"/>
      <c r="U112" s="4"/>
      <c r="V112" s="6"/>
      <c r="W112" s="6"/>
      <c r="X112" s="6"/>
      <c r="Y112" s="6"/>
      <c r="Z112" s="6"/>
      <c r="AA112" s="6"/>
      <c r="AB112" s="6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</row>
    <row r="113" spans="2:263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6"/>
      <c r="L113" s="10"/>
      <c r="M113" s="10"/>
      <c r="N113" s="10"/>
      <c r="O113" s="6"/>
      <c r="P113" s="6"/>
      <c r="Q113" s="6"/>
      <c r="R113" s="4"/>
      <c r="S113" s="4"/>
      <c r="T113" s="4"/>
      <c r="U113" s="4"/>
      <c r="V113" s="6"/>
      <c r="W113" s="6"/>
      <c r="X113" s="6"/>
      <c r="Y113" s="6"/>
      <c r="Z113" s="6"/>
      <c r="AA113" s="6"/>
      <c r="AB113" s="6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</row>
    <row r="114" spans="2:263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6"/>
      <c r="L114" s="10"/>
      <c r="M114" s="10"/>
      <c r="N114" s="10"/>
      <c r="O114" s="6"/>
      <c r="P114" s="6"/>
      <c r="Q114" s="6"/>
      <c r="R114" s="4"/>
      <c r="S114" s="4"/>
      <c r="T114" s="4"/>
      <c r="U114" s="4"/>
      <c r="V114" s="6"/>
      <c r="W114" s="6"/>
      <c r="X114" s="6"/>
      <c r="Y114" s="6"/>
      <c r="Z114" s="6"/>
      <c r="AA114" s="6"/>
      <c r="AB114" s="6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</row>
    <row r="115" spans="2:263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6"/>
      <c r="L115" s="10"/>
      <c r="M115" s="10"/>
      <c r="N115" s="10"/>
      <c r="O115" s="6"/>
      <c r="P115" s="6"/>
      <c r="Q115" s="6"/>
      <c r="R115" s="4"/>
      <c r="S115" s="4"/>
      <c r="T115" s="4"/>
      <c r="U115" s="4"/>
      <c r="V115" s="6"/>
      <c r="W115" s="6"/>
      <c r="X115" s="6"/>
      <c r="Y115" s="6"/>
      <c r="Z115" s="6"/>
      <c r="AA115" s="6"/>
      <c r="AB115" s="6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</row>
    <row r="116" spans="2:263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6"/>
      <c r="L116" s="10"/>
      <c r="M116" s="10"/>
      <c r="N116" s="10"/>
      <c r="O116" s="6"/>
      <c r="P116" s="6"/>
      <c r="Q116" s="6"/>
      <c r="R116" s="4"/>
      <c r="S116" s="4"/>
      <c r="T116" s="4"/>
      <c r="U116" s="4"/>
      <c r="V116" s="6"/>
      <c r="W116" s="6"/>
      <c r="X116" s="6"/>
      <c r="Y116" s="6"/>
      <c r="Z116" s="6"/>
      <c r="AA116" s="6"/>
      <c r="AB116" s="6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</row>
    <row r="117" spans="2:263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6"/>
      <c r="L117" s="10"/>
      <c r="M117" s="10"/>
      <c r="N117" s="10"/>
      <c r="O117" s="6"/>
      <c r="P117" s="6"/>
      <c r="Q117" s="6"/>
      <c r="R117" s="4"/>
      <c r="S117" s="4"/>
      <c r="T117" s="4"/>
      <c r="U117" s="4"/>
      <c r="V117" s="6"/>
      <c r="W117" s="6"/>
      <c r="X117" s="6"/>
      <c r="Y117" s="6"/>
      <c r="Z117" s="6"/>
      <c r="AA117" s="6"/>
      <c r="AB117" s="6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</row>
  </sheetData>
  <mergeCells count="9">
    <mergeCell ref="AF9:AW9"/>
    <mergeCell ref="AC10:AE10"/>
    <mergeCell ref="AT10:AV10"/>
    <mergeCell ref="S2:AC2"/>
    <mergeCell ref="H5:J5"/>
    <mergeCell ref="H6:J6"/>
    <mergeCell ref="H7:J7"/>
    <mergeCell ref="H8:J8"/>
    <mergeCell ref="X9:AE9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133"/>
  <sheetViews>
    <sheetView tabSelected="1" zoomScale="70" zoomScaleNormal="70" workbookViewId="0"/>
  </sheetViews>
  <sheetFormatPr baseColWidth="10" defaultColWidth="9.140625" defaultRowHeight="12.75" x14ac:dyDescent="0.25"/>
  <cols>
    <col min="1" max="1" width="9.140625" style="397"/>
    <col min="2" max="2" width="6.140625" style="398" customWidth="1"/>
    <col min="3" max="3" width="4.5703125" style="398" customWidth="1"/>
    <col min="4" max="4" width="5.140625" style="398" customWidth="1"/>
    <col min="5" max="5" width="6.5703125" style="398" bestFit="1" customWidth="1"/>
    <col min="6" max="6" width="5.28515625" style="398" customWidth="1"/>
    <col min="7" max="7" width="6.140625" style="399" customWidth="1"/>
    <col min="8" max="8" width="7.140625" style="399" customWidth="1"/>
    <col min="9" max="9" width="33.7109375" style="397" bestFit="1" customWidth="1"/>
    <col min="10" max="10" width="16.5703125" style="397" customWidth="1"/>
    <col min="11" max="11" width="6.85546875" style="398" customWidth="1"/>
    <col min="12" max="12" width="11.85546875" style="397" bestFit="1" customWidth="1"/>
    <col min="13" max="13" width="24" style="398" bestFit="1" customWidth="1"/>
    <col min="14" max="14" width="24" style="398" customWidth="1"/>
    <col min="15" max="15" width="6.140625" style="398" customWidth="1"/>
    <col min="16" max="16" width="8.28515625" style="398" customWidth="1"/>
    <col min="17" max="17" width="11" style="397" customWidth="1"/>
    <col min="18" max="18" width="16.85546875" style="397" customWidth="1"/>
    <col min="19" max="19" width="15.7109375" style="397" hidden="1" customWidth="1"/>
    <col min="20" max="20" width="11.42578125" style="397" hidden="1" customWidth="1"/>
    <col min="21" max="21" width="36" style="400" customWidth="1"/>
    <col min="22" max="23" width="32.5703125" style="400" customWidth="1"/>
    <col min="24" max="24" width="12.85546875" style="400" bestFit="1" customWidth="1"/>
    <col min="25" max="26" width="11.28515625" style="400" customWidth="1"/>
    <col min="27" max="27" width="12.85546875" style="400" bestFit="1" customWidth="1"/>
    <col min="28" max="28" width="14.28515625" style="400" bestFit="1" customWidth="1"/>
    <col min="29" max="29" width="12.42578125" style="400" bestFit="1" customWidth="1"/>
    <col min="30" max="30" width="13.85546875" style="397" bestFit="1" customWidth="1"/>
    <col min="31" max="31" width="12.85546875" style="397" bestFit="1" customWidth="1"/>
    <col min="32" max="32" width="14.7109375" style="397" customWidth="1"/>
    <col min="33" max="33" width="17.42578125" style="397" customWidth="1"/>
    <col min="34" max="34" width="12.85546875" style="397" bestFit="1" customWidth="1"/>
    <col min="35" max="35" width="16.42578125" style="397" customWidth="1"/>
    <col min="36" max="37" width="16" style="397" customWidth="1"/>
    <col min="38" max="38" width="15.42578125" style="397" customWidth="1"/>
    <col min="39" max="39" width="12.42578125" style="397" bestFit="1" customWidth="1"/>
    <col min="40" max="40" width="11.7109375" style="397" bestFit="1" customWidth="1"/>
    <col min="41" max="41" width="11.7109375" style="397" customWidth="1"/>
    <col min="42" max="44" width="10.140625" style="397" bestFit="1" customWidth="1"/>
    <col min="45" max="45" width="14" style="397" bestFit="1" customWidth="1"/>
    <col min="46" max="46" width="16.7109375" style="397" hidden="1" customWidth="1"/>
    <col min="47" max="47" width="13" style="397" hidden="1" customWidth="1"/>
    <col min="48" max="48" width="19" style="397" hidden="1" customWidth="1"/>
    <col min="49" max="49" width="15.42578125" style="397" bestFit="1" customWidth="1"/>
    <col min="50" max="50" width="9.140625" style="397"/>
    <col min="51" max="51" width="7.85546875" style="397" bestFit="1" customWidth="1"/>
    <col min="52" max="16384" width="9.140625" style="397"/>
  </cols>
  <sheetData>
    <row r="1" spans="1:257" s="4" customFormat="1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257" s="4" customFormat="1" ht="33.7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11" t="s">
        <v>2595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257" s="4" customFormat="1" ht="20.2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6"/>
      <c r="W3" s="16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257" s="4" customFormat="1" ht="12.75" customHeight="1" x14ac:dyDescent="0.25">
      <c r="B4" s="6"/>
      <c r="C4" s="6"/>
      <c r="D4" s="6"/>
      <c r="E4" s="6"/>
      <c r="F4" s="6"/>
      <c r="G4" s="6"/>
      <c r="H4" s="6"/>
      <c r="L4" s="6"/>
      <c r="M4" s="6"/>
      <c r="N4" s="6"/>
      <c r="O4" s="6"/>
      <c r="P4" s="6"/>
      <c r="Q4" s="6"/>
      <c r="V4" s="16"/>
      <c r="W4" s="16"/>
      <c r="X4" s="6"/>
      <c r="Y4" s="6"/>
      <c r="Z4" s="6"/>
      <c r="AA4" s="6"/>
      <c r="AB4" s="6"/>
    </row>
    <row r="5" spans="1:257" s="4" customFormat="1" ht="14.25" customHeight="1" x14ac:dyDescent="0.25">
      <c r="B5" s="6"/>
      <c r="C5" s="6"/>
      <c r="D5" s="6"/>
      <c r="E5" s="6"/>
      <c r="G5" s="22" t="s">
        <v>588</v>
      </c>
      <c r="H5" s="412" t="s">
        <v>2596</v>
      </c>
      <c r="I5" s="412"/>
      <c r="J5" s="412"/>
      <c r="K5" s="24"/>
      <c r="L5" s="6"/>
      <c r="M5" s="6"/>
      <c r="N5" s="6"/>
      <c r="O5" s="6"/>
      <c r="P5" s="6"/>
      <c r="Q5" s="6"/>
      <c r="V5" s="16"/>
      <c r="W5" s="16"/>
      <c r="X5" s="6"/>
      <c r="Y5" s="6"/>
      <c r="Z5" s="6"/>
      <c r="AA5" s="6"/>
      <c r="AB5" s="6"/>
    </row>
    <row r="6" spans="1:257" s="4" customFormat="1" ht="14.25" customHeight="1" x14ac:dyDescent="0.25">
      <c r="B6" s="6"/>
      <c r="C6" s="6"/>
      <c r="D6" s="6"/>
      <c r="E6" s="6"/>
      <c r="G6" s="22" t="s">
        <v>0</v>
      </c>
      <c r="H6" s="413" t="s">
        <v>2597</v>
      </c>
      <c r="I6" s="413"/>
      <c r="J6" s="413"/>
      <c r="K6" s="24"/>
      <c r="L6" s="6"/>
      <c r="M6" s="6"/>
      <c r="N6" s="6"/>
      <c r="O6" s="6"/>
      <c r="P6" s="6"/>
      <c r="Q6" s="6"/>
      <c r="V6" s="16"/>
      <c r="W6" s="16"/>
      <c r="X6" s="6"/>
      <c r="Y6" s="6"/>
      <c r="Z6" s="6"/>
      <c r="AA6" s="6"/>
      <c r="AB6" s="6"/>
    </row>
    <row r="7" spans="1:257" s="4" customFormat="1" ht="14.25" customHeight="1" x14ac:dyDescent="0.25">
      <c r="B7" s="8"/>
      <c r="C7" s="8"/>
      <c r="D7" s="6"/>
      <c r="E7" s="6"/>
      <c r="G7" s="22" t="s">
        <v>589</v>
      </c>
      <c r="H7" s="413"/>
      <c r="I7" s="413"/>
      <c r="J7" s="413"/>
      <c r="K7" s="24"/>
      <c r="L7" s="25"/>
      <c r="M7" s="25"/>
      <c r="N7" s="25"/>
      <c r="O7" s="25"/>
      <c r="P7" s="25"/>
      <c r="Q7" s="25"/>
      <c r="V7" s="6"/>
      <c r="W7" s="6"/>
      <c r="X7" s="6"/>
      <c r="Y7" s="6"/>
      <c r="Z7" s="6"/>
      <c r="AA7" s="6"/>
      <c r="AB7" s="6"/>
    </row>
    <row r="8" spans="1:257" s="4" customFormat="1" ht="14.25" customHeight="1" thickBot="1" x14ac:dyDescent="0.3">
      <c r="B8" s="6"/>
      <c r="C8" s="8"/>
      <c r="D8" s="6"/>
      <c r="E8" s="6"/>
      <c r="G8" s="22" t="s">
        <v>618</v>
      </c>
      <c r="H8" s="413" t="s">
        <v>2598</v>
      </c>
      <c r="I8" s="413"/>
      <c r="J8" s="413"/>
      <c r="K8" s="24"/>
      <c r="L8" s="26"/>
      <c r="M8" s="26"/>
      <c r="N8" s="26"/>
      <c r="O8" s="26"/>
      <c r="P8" s="26"/>
      <c r="Q8" s="26"/>
      <c r="R8" s="26"/>
      <c r="S8" s="26"/>
      <c r="T8" s="26"/>
      <c r="V8" s="6"/>
      <c r="W8" s="6"/>
      <c r="X8" s="6"/>
      <c r="Y8" s="6"/>
      <c r="Z8" s="6"/>
      <c r="AA8" s="6"/>
      <c r="AB8" s="6"/>
    </row>
    <row r="9" spans="1:257" s="4" customFormat="1" ht="34.5" customHeight="1" x14ac:dyDescent="0.25">
      <c r="B9" s="6"/>
      <c r="C9" s="6"/>
      <c r="D9" s="6"/>
      <c r="E9" s="6"/>
      <c r="F9" s="6"/>
      <c r="G9" s="6"/>
      <c r="H9" s="6"/>
      <c r="L9" s="6"/>
      <c r="M9" s="6"/>
      <c r="N9" s="6"/>
      <c r="O9" s="6"/>
      <c r="P9" s="6"/>
      <c r="Q9" s="6"/>
      <c r="V9" s="6"/>
      <c r="W9" s="6"/>
      <c r="X9" s="422" t="s">
        <v>619</v>
      </c>
      <c r="Y9" s="423"/>
      <c r="Z9" s="423"/>
      <c r="AA9" s="423"/>
      <c r="AB9" s="423"/>
      <c r="AC9" s="424"/>
      <c r="AD9" s="424"/>
      <c r="AE9" s="425"/>
      <c r="AF9" s="405" t="s">
        <v>620</v>
      </c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7"/>
    </row>
    <row r="10" spans="1:257" s="28" customFormat="1" ht="58.15" customHeight="1" thickBot="1" x14ac:dyDescent="0.3">
      <c r="A10" s="28" t="s">
        <v>640</v>
      </c>
      <c r="B10" s="29"/>
      <c r="C10" s="29"/>
      <c r="D10" s="29"/>
      <c r="E10" s="29"/>
      <c r="F10" s="29"/>
      <c r="G10" s="29"/>
      <c r="H10" s="29"/>
      <c r="I10" s="29" t="s">
        <v>627</v>
      </c>
      <c r="K10" s="28" t="s">
        <v>628</v>
      </c>
      <c r="L10" s="29" t="s">
        <v>629</v>
      </c>
      <c r="M10" s="29" t="s">
        <v>642</v>
      </c>
      <c r="N10" s="29" t="s">
        <v>630</v>
      </c>
      <c r="O10" s="29"/>
      <c r="P10" s="29" t="s">
        <v>641</v>
      </c>
      <c r="Q10" s="29"/>
      <c r="V10" s="29"/>
      <c r="W10" s="29"/>
      <c r="X10" s="30"/>
      <c r="Y10" s="31"/>
      <c r="Z10" s="31"/>
      <c r="AA10" s="31"/>
      <c r="AB10" s="31"/>
      <c r="AC10" s="414" t="s">
        <v>590</v>
      </c>
      <c r="AD10" s="414"/>
      <c r="AE10" s="415"/>
      <c r="AF10" s="30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414" t="s">
        <v>590</v>
      </c>
      <c r="AU10" s="414"/>
      <c r="AV10" s="415"/>
    </row>
    <row r="11" spans="1:257" s="377" customFormat="1" ht="53.25" customHeight="1" thickBot="1" x14ac:dyDescent="0.3">
      <c r="A11" s="27" t="s">
        <v>621</v>
      </c>
      <c r="B11" s="367" t="s">
        <v>591</v>
      </c>
      <c r="C11" s="367" t="s">
        <v>3</v>
      </c>
      <c r="D11" s="367" t="s">
        <v>4</v>
      </c>
      <c r="E11" s="367" t="s">
        <v>5</v>
      </c>
      <c r="F11" s="367" t="s">
        <v>6</v>
      </c>
      <c r="G11" s="367" t="s">
        <v>7</v>
      </c>
      <c r="H11" s="367" t="s">
        <v>622</v>
      </c>
      <c r="I11" s="367" t="s">
        <v>8</v>
      </c>
      <c r="J11" s="367" t="s">
        <v>9</v>
      </c>
      <c r="K11" s="367" t="s">
        <v>10</v>
      </c>
      <c r="L11" s="367" t="s">
        <v>11</v>
      </c>
      <c r="M11" s="367" t="s">
        <v>592</v>
      </c>
      <c r="N11" s="367" t="s">
        <v>623</v>
      </c>
      <c r="O11" s="368" t="s">
        <v>12</v>
      </c>
      <c r="P11" s="367" t="s">
        <v>13</v>
      </c>
      <c r="Q11" s="367" t="s">
        <v>593</v>
      </c>
      <c r="R11" s="367" t="s">
        <v>594</v>
      </c>
      <c r="S11" s="367" t="s">
        <v>2599</v>
      </c>
      <c r="T11" s="367" t="s">
        <v>625</v>
      </c>
      <c r="U11" s="367" t="s">
        <v>14</v>
      </c>
      <c r="V11" s="367" t="s">
        <v>15</v>
      </c>
      <c r="W11" s="369" t="s">
        <v>639</v>
      </c>
      <c r="X11" s="370" t="s">
        <v>595</v>
      </c>
      <c r="Y11" s="371" t="s">
        <v>596</v>
      </c>
      <c r="Z11" s="371" t="s">
        <v>597</v>
      </c>
      <c r="AA11" s="371" t="s">
        <v>598</v>
      </c>
      <c r="AB11" s="371" t="s">
        <v>599</v>
      </c>
      <c r="AC11" s="372" t="s">
        <v>600</v>
      </c>
      <c r="AD11" s="372" t="s">
        <v>600</v>
      </c>
      <c r="AE11" s="373" t="s">
        <v>600</v>
      </c>
      <c r="AF11" s="370" t="s">
        <v>595</v>
      </c>
      <c r="AG11" s="371" t="s">
        <v>596</v>
      </c>
      <c r="AH11" s="371" t="s">
        <v>597</v>
      </c>
      <c r="AI11" s="371" t="s">
        <v>598</v>
      </c>
      <c r="AJ11" s="371" t="s">
        <v>599</v>
      </c>
      <c r="AK11" s="374" t="s">
        <v>601</v>
      </c>
      <c r="AL11" s="374" t="s">
        <v>602</v>
      </c>
      <c r="AM11" s="374" t="s">
        <v>603</v>
      </c>
      <c r="AN11" s="374" t="s">
        <v>604</v>
      </c>
      <c r="AO11" s="374" t="s">
        <v>626</v>
      </c>
      <c r="AP11" s="374" t="s">
        <v>605</v>
      </c>
      <c r="AQ11" s="374" t="s">
        <v>606</v>
      </c>
      <c r="AR11" s="374" t="s">
        <v>607</v>
      </c>
      <c r="AS11" s="374" t="s">
        <v>608</v>
      </c>
      <c r="AT11" s="372" t="s">
        <v>600</v>
      </c>
      <c r="AU11" s="372" t="s">
        <v>600</v>
      </c>
      <c r="AV11" s="373" t="s">
        <v>600</v>
      </c>
      <c r="AW11" s="375" t="s">
        <v>609</v>
      </c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  <c r="CW11" s="376"/>
      <c r="CX11" s="376"/>
      <c r="CY11" s="376"/>
      <c r="CZ11" s="376"/>
      <c r="DA11" s="376"/>
      <c r="DB11" s="376"/>
      <c r="DC11" s="376"/>
      <c r="DD11" s="376"/>
      <c r="DE11" s="376"/>
      <c r="DF11" s="376"/>
      <c r="DG11" s="376"/>
      <c r="DH11" s="376"/>
      <c r="DI11" s="376"/>
      <c r="DJ11" s="376"/>
      <c r="DK11" s="376"/>
      <c r="DL11" s="376"/>
      <c r="DM11" s="376"/>
      <c r="DN11" s="376"/>
      <c r="DO11" s="376"/>
      <c r="DP11" s="376"/>
      <c r="DQ11" s="376"/>
      <c r="DR11" s="376"/>
      <c r="DS11" s="376"/>
      <c r="DT11" s="376"/>
      <c r="DU11" s="376"/>
      <c r="DV11" s="376"/>
      <c r="DW11" s="376"/>
      <c r="DX11" s="376"/>
      <c r="DY11" s="376"/>
      <c r="DZ11" s="376"/>
      <c r="EA11" s="376"/>
      <c r="EB11" s="376"/>
      <c r="EC11" s="376"/>
      <c r="ED11" s="376"/>
      <c r="EE11" s="376"/>
      <c r="EF11" s="376"/>
      <c r="EG11" s="376"/>
      <c r="EH11" s="376"/>
      <c r="EI11" s="376"/>
      <c r="EJ11" s="376"/>
      <c r="EK11" s="376"/>
      <c r="EL11" s="376"/>
      <c r="EM11" s="376"/>
      <c r="EN11" s="376"/>
      <c r="EO11" s="376"/>
      <c r="EP11" s="376"/>
      <c r="EQ11" s="376"/>
      <c r="ER11" s="376"/>
      <c r="ES11" s="376"/>
      <c r="ET11" s="376"/>
      <c r="EU11" s="376"/>
      <c r="EV11" s="376"/>
      <c r="EW11" s="376"/>
      <c r="EX11" s="376"/>
      <c r="EY11" s="376"/>
      <c r="EZ11" s="376"/>
      <c r="FA11" s="376"/>
      <c r="FB11" s="376"/>
      <c r="FC11" s="376"/>
      <c r="FD11" s="376"/>
      <c r="FE11" s="376"/>
      <c r="FF11" s="376"/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</row>
    <row r="12" spans="1:257" s="392" customFormat="1" ht="24" customHeight="1" x14ac:dyDescent="0.25">
      <c r="A12" s="32"/>
      <c r="B12" s="378">
        <v>25</v>
      </c>
      <c r="C12" s="379">
        <v>13</v>
      </c>
      <c r="D12" s="380">
        <v>56</v>
      </c>
      <c r="E12" s="381">
        <v>266</v>
      </c>
      <c r="F12" s="380">
        <v>795</v>
      </c>
      <c r="G12" s="382"/>
      <c r="H12" s="382" t="s">
        <v>2600</v>
      </c>
      <c r="I12" s="383" t="s">
        <v>2601</v>
      </c>
      <c r="J12" s="383" t="s">
        <v>2602</v>
      </c>
      <c r="K12" s="378" t="s">
        <v>2603</v>
      </c>
      <c r="L12" s="384">
        <v>40042</v>
      </c>
      <c r="M12" s="384" t="s">
        <v>2604</v>
      </c>
      <c r="N12" s="384" t="s">
        <v>2605</v>
      </c>
      <c r="O12" s="378">
        <v>15</v>
      </c>
      <c r="P12" s="378">
        <v>40</v>
      </c>
      <c r="Q12" s="378" t="s">
        <v>2606</v>
      </c>
      <c r="R12" s="383" t="s">
        <v>2607</v>
      </c>
      <c r="S12" s="383"/>
      <c r="T12" s="383"/>
      <c r="U12" s="383" t="s">
        <v>2608</v>
      </c>
      <c r="V12" s="385" t="s">
        <v>1238</v>
      </c>
      <c r="W12" s="385" t="s">
        <v>2609</v>
      </c>
      <c r="X12" s="386">
        <v>15135.6</v>
      </c>
      <c r="Y12" s="387">
        <v>650</v>
      </c>
      <c r="Z12" s="387">
        <v>350</v>
      </c>
      <c r="AA12" s="387">
        <v>0</v>
      </c>
      <c r="AB12" s="387">
        <v>425.1</v>
      </c>
      <c r="AC12" s="387"/>
      <c r="AD12" s="387"/>
      <c r="AE12" s="388"/>
      <c r="AF12" s="386">
        <f>+X12*12</f>
        <v>181627.2</v>
      </c>
      <c r="AG12" s="387">
        <f t="shared" ref="AG12:AJ27" si="0">+Y12*12</f>
        <v>7800</v>
      </c>
      <c r="AH12" s="387">
        <f t="shared" si="0"/>
        <v>4200</v>
      </c>
      <c r="AI12" s="387">
        <f t="shared" si="0"/>
        <v>0</v>
      </c>
      <c r="AJ12" s="387">
        <f t="shared" si="0"/>
        <v>5101.2000000000007</v>
      </c>
      <c r="AK12" s="387">
        <f>ROUND(((AS12/12)+X12)/30*50,2)</f>
        <v>26226</v>
      </c>
      <c r="AL12" s="389">
        <f>ROUND(((X12+AS12/12)/30)*20*25%,2)</f>
        <v>2622.6</v>
      </c>
      <c r="AM12" s="387">
        <f>ROUND((X12+(AS12/12))/30*15,2)</f>
        <v>7867.8</v>
      </c>
      <c r="AN12" s="387">
        <f>ROUND((X12+(AS12/12))*17.5%,2)*12</f>
        <v>33044.76</v>
      </c>
      <c r="AO12" s="387"/>
      <c r="AP12" s="387">
        <f>ROUND((X12+(AS12/12))*3%,2)*12</f>
        <v>5664.84</v>
      </c>
      <c r="AQ12" s="387">
        <v>10861.68</v>
      </c>
      <c r="AR12" s="387">
        <f>ROUND((X12+(AS12/12))*2%,2)*12</f>
        <v>3776.5199999999995</v>
      </c>
      <c r="AS12" s="387">
        <f>600*12</f>
        <v>7200</v>
      </c>
      <c r="AT12" s="387"/>
      <c r="AU12" s="387"/>
      <c r="AV12" s="388"/>
      <c r="AW12" s="390">
        <f>SUM(AF12:AV12)</f>
        <v>295992.60000000003</v>
      </c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  <c r="HY12" s="391"/>
      <c r="HZ12" s="391"/>
      <c r="IA12" s="391"/>
      <c r="IB12" s="391"/>
      <c r="IC12" s="391"/>
      <c r="ID12" s="391"/>
      <c r="IE12" s="391"/>
      <c r="IF12" s="391"/>
      <c r="IG12" s="391"/>
      <c r="IH12" s="391"/>
      <c r="II12" s="391"/>
      <c r="IJ12" s="391"/>
      <c r="IK12" s="391"/>
      <c r="IL12" s="391"/>
      <c r="IM12" s="391"/>
      <c r="IN12" s="391"/>
      <c r="IO12" s="391"/>
      <c r="IP12" s="391"/>
      <c r="IQ12" s="391"/>
      <c r="IR12" s="391"/>
      <c r="IS12" s="391"/>
      <c r="IT12" s="391"/>
      <c r="IU12" s="391"/>
      <c r="IV12" s="391"/>
      <c r="IW12" s="391"/>
    </row>
    <row r="13" spans="1:257" s="392" customFormat="1" ht="24" customHeight="1" x14ac:dyDescent="0.25">
      <c r="A13" s="32"/>
      <c r="B13" s="378">
        <f>+B12+1</f>
        <v>26</v>
      </c>
      <c r="C13" s="379">
        <v>13</v>
      </c>
      <c r="D13" s="380">
        <v>56</v>
      </c>
      <c r="E13" s="381">
        <v>266</v>
      </c>
      <c r="F13" s="380">
        <v>795</v>
      </c>
      <c r="G13" s="382"/>
      <c r="H13" s="382" t="s">
        <v>2610</v>
      </c>
      <c r="I13" s="383" t="s">
        <v>2611</v>
      </c>
      <c r="J13" s="383" t="s">
        <v>2612</v>
      </c>
      <c r="K13" s="378" t="s">
        <v>2603</v>
      </c>
      <c r="L13" s="384">
        <v>39295</v>
      </c>
      <c r="M13" s="384" t="s">
        <v>2613</v>
      </c>
      <c r="N13" s="384" t="s">
        <v>2605</v>
      </c>
      <c r="O13" s="378"/>
      <c r="P13" s="378">
        <v>8</v>
      </c>
      <c r="Q13" s="378" t="s">
        <v>2614</v>
      </c>
      <c r="R13" s="383" t="s">
        <v>2607</v>
      </c>
      <c r="S13" s="383"/>
      <c r="T13" s="383"/>
      <c r="U13" s="383" t="s">
        <v>2615</v>
      </c>
      <c r="V13" s="385" t="s">
        <v>1238</v>
      </c>
      <c r="W13" s="385" t="s">
        <v>2609</v>
      </c>
      <c r="X13" s="386">
        <v>7377.92</v>
      </c>
      <c r="Y13" s="387">
        <v>130</v>
      </c>
      <c r="Z13" s="387">
        <v>75.83</v>
      </c>
      <c r="AA13" s="387">
        <v>0</v>
      </c>
      <c r="AB13" s="387">
        <v>0</v>
      </c>
      <c r="AC13" s="387"/>
      <c r="AD13" s="387"/>
      <c r="AE13" s="388"/>
      <c r="AF13" s="386">
        <f t="shared" ref="AF13:AJ51" si="1">+X13*12</f>
        <v>88535.040000000008</v>
      </c>
      <c r="AG13" s="387">
        <f t="shared" si="0"/>
        <v>1560</v>
      </c>
      <c r="AH13" s="387">
        <f t="shared" si="0"/>
        <v>909.96</v>
      </c>
      <c r="AI13" s="387">
        <f t="shared" si="0"/>
        <v>0</v>
      </c>
      <c r="AJ13" s="387">
        <f t="shared" si="0"/>
        <v>0</v>
      </c>
      <c r="AK13" s="387">
        <f t="shared" ref="AK13:AK51" si="2">ROUND(((AS13/12)+X13)/30*50,2)</f>
        <v>12788.39</v>
      </c>
      <c r="AL13" s="389">
        <f t="shared" ref="AL13:AL51" si="3">ROUND(((X13+AS13/12)/30)*20*25%,2)</f>
        <v>1278.8399999999999</v>
      </c>
      <c r="AM13" s="387">
        <f t="shared" ref="AM13:AM51" si="4">ROUND((X13+(AS13/12))/30*15,2)</f>
        <v>3836.52</v>
      </c>
      <c r="AN13" s="387">
        <f t="shared" ref="AN13:AN51" si="5">ROUND((X13+(AS13/12))*17.5%,2)*12</f>
        <v>16113.36</v>
      </c>
      <c r="AO13" s="387"/>
      <c r="AP13" s="387">
        <f t="shared" ref="AP13:AP51" si="6">ROUND((X13+(AS13/12))*3%,2)*12</f>
        <v>2762.2799999999997</v>
      </c>
      <c r="AQ13" s="387">
        <v>7926.6</v>
      </c>
      <c r="AR13" s="387">
        <f t="shared" ref="AR13:AR51" si="7">ROUND((X13+(AS13/12))*2%,2)*12</f>
        <v>1841.52</v>
      </c>
      <c r="AS13" s="387">
        <f>ROUND(X13*0.04*12,2)</f>
        <v>3541.4</v>
      </c>
      <c r="AT13" s="387"/>
      <c r="AU13" s="387"/>
      <c r="AV13" s="388"/>
      <c r="AW13" s="390">
        <f t="shared" ref="AW13:AW51" si="8">SUM(AF13:AV13)</f>
        <v>141093.91</v>
      </c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  <c r="HY13" s="391"/>
      <c r="HZ13" s="391"/>
      <c r="IA13" s="391"/>
      <c r="IB13" s="391"/>
      <c r="IC13" s="391"/>
      <c r="ID13" s="391"/>
      <c r="IE13" s="391"/>
      <c r="IF13" s="391"/>
      <c r="IG13" s="391"/>
      <c r="IH13" s="391"/>
      <c r="II13" s="391"/>
      <c r="IJ13" s="391"/>
      <c r="IK13" s="391"/>
      <c r="IL13" s="391"/>
      <c r="IM13" s="391"/>
      <c r="IN13" s="391"/>
      <c r="IO13" s="391"/>
      <c r="IP13" s="391"/>
      <c r="IQ13" s="391"/>
      <c r="IR13" s="391"/>
      <c r="IS13" s="391"/>
      <c r="IT13" s="391"/>
      <c r="IU13" s="391"/>
      <c r="IV13" s="391"/>
      <c r="IW13" s="391"/>
    </row>
    <row r="14" spans="1:257" s="392" customFormat="1" ht="24" customHeight="1" x14ac:dyDescent="0.25">
      <c r="A14" s="32"/>
      <c r="B14" s="378">
        <f t="shared" ref="B14:B51" si="9">+B13+1</f>
        <v>27</v>
      </c>
      <c r="C14" s="379">
        <v>13</v>
      </c>
      <c r="D14" s="380">
        <v>56</v>
      </c>
      <c r="E14" s="381">
        <v>266</v>
      </c>
      <c r="F14" s="380">
        <v>795</v>
      </c>
      <c r="G14" s="382"/>
      <c r="H14" s="382" t="s">
        <v>2616</v>
      </c>
      <c r="I14" s="383" t="s">
        <v>2617</v>
      </c>
      <c r="J14" s="383" t="s">
        <v>2618</v>
      </c>
      <c r="K14" s="378" t="s">
        <v>2619</v>
      </c>
      <c r="L14" s="384">
        <v>37834</v>
      </c>
      <c r="M14" s="384" t="s">
        <v>2604</v>
      </c>
      <c r="N14" s="384" t="s">
        <v>2605</v>
      </c>
      <c r="O14" s="378">
        <v>14</v>
      </c>
      <c r="P14" s="378">
        <v>40</v>
      </c>
      <c r="Q14" s="378" t="s">
        <v>2606</v>
      </c>
      <c r="R14" s="383" t="s">
        <v>2607</v>
      </c>
      <c r="S14" s="383"/>
      <c r="T14" s="383"/>
      <c r="U14" s="383" t="s">
        <v>2620</v>
      </c>
      <c r="V14" s="385" t="s">
        <v>1238</v>
      </c>
      <c r="W14" s="385" t="s">
        <v>2609</v>
      </c>
      <c r="X14" s="386">
        <v>14022.3</v>
      </c>
      <c r="Y14" s="387">
        <v>650</v>
      </c>
      <c r="Z14" s="387">
        <v>350</v>
      </c>
      <c r="AA14" s="387">
        <v>0</v>
      </c>
      <c r="AB14" s="387">
        <v>566.79999999999995</v>
      </c>
      <c r="AC14" s="387"/>
      <c r="AD14" s="387"/>
      <c r="AE14" s="388"/>
      <c r="AF14" s="386">
        <f t="shared" si="1"/>
        <v>168267.59999999998</v>
      </c>
      <c r="AG14" s="387">
        <f t="shared" si="0"/>
        <v>7800</v>
      </c>
      <c r="AH14" s="387">
        <f t="shared" si="0"/>
        <v>4200</v>
      </c>
      <c r="AI14" s="387">
        <f t="shared" si="0"/>
        <v>0</v>
      </c>
      <c r="AJ14" s="387">
        <f t="shared" si="0"/>
        <v>6801.5999999999995</v>
      </c>
      <c r="AK14" s="387">
        <f t="shared" si="2"/>
        <v>24370.5</v>
      </c>
      <c r="AL14" s="389">
        <f t="shared" si="3"/>
        <v>2437.0500000000002</v>
      </c>
      <c r="AM14" s="387">
        <f t="shared" si="4"/>
        <v>7311.15</v>
      </c>
      <c r="AN14" s="387">
        <f t="shared" si="5"/>
        <v>30706.800000000003</v>
      </c>
      <c r="AO14" s="387"/>
      <c r="AP14" s="387">
        <f t="shared" si="6"/>
        <v>5264.04</v>
      </c>
      <c r="AQ14" s="387">
        <v>10524.12</v>
      </c>
      <c r="AR14" s="387">
        <f t="shared" si="7"/>
        <v>3509.3999999999996</v>
      </c>
      <c r="AS14" s="387">
        <f t="shared" ref="AS14:AS34" si="10">600*12</f>
        <v>7200</v>
      </c>
      <c r="AT14" s="387"/>
      <c r="AU14" s="387"/>
      <c r="AV14" s="388"/>
      <c r="AW14" s="390">
        <f t="shared" si="8"/>
        <v>278392.26</v>
      </c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  <c r="HY14" s="391"/>
      <c r="HZ14" s="391"/>
      <c r="IA14" s="391"/>
      <c r="IB14" s="391"/>
      <c r="IC14" s="391"/>
      <c r="ID14" s="391"/>
      <c r="IE14" s="391"/>
      <c r="IF14" s="391"/>
      <c r="IG14" s="391"/>
      <c r="IH14" s="391"/>
      <c r="II14" s="391"/>
      <c r="IJ14" s="391"/>
      <c r="IK14" s="391"/>
      <c r="IL14" s="391"/>
      <c r="IM14" s="391"/>
      <c r="IN14" s="391"/>
      <c r="IO14" s="391"/>
      <c r="IP14" s="391"/>
      <c r="IQ14" s="391"/>
      <c r="IR14" s="391"/>
      <c r="IS14" s="391"/>
      <c r="IT14" s="391"/>
      <c r="IU14" s="391"/>
      <c r="IV14" s="391"/>
      <c r="IW14" s="391"/>
    </row>
    <row r="15" spans="1:257" s="392" customFormat="1" ht="24" customHeight="1" x14ac:dyDescent="0.25">
      <c r="A15" s="32"/>
      <c r="B15" s="378">
        <f t="shared" si="9"/>
        <v>28</v>
      </c>
      <c r="C15" s="379">
        <v>13</v>
      </c>
      <c r="D15" s="380">
        <v>56</v>
      </c>
      <c r="E15" s="381">
        <v>266</v>
      </c>
      <c r="F15" s="380">
        <v>795</v>
      </c>
      <c r="G15" s="382"/>
      <c r="H15" s="382" t="s">
        <v>2621</v>
      </c>
      <c r="I15" s="383" t="s">
        <v>2622</v>
      </c>
      <c r="J15" s="383" t="s">
        <v>2623</v>
      </c>
      <c r="K15" s="378" t="s">
        <v>2603</v>
      </c>
      <c r="L15" s="384">
        <v>37500</v>
      </c>
      <c r="M15" s="384" t="s">
        <v>2604</v>
      </c>
      <c r="N15" s="384" t="s">
        <v>2605</v>
      </c>
      <c r="O15" s="378">
        <v>14</v>
      </c>
      <c r="P15" s="378">
        <v>40</v>
      </c>
      <c r="Q15" s="378" t="s">
        <v>2606</v>
      </c>
      <c r="R15" s="383" t="s">
        <v>2607</v>
      </c>
      <c r="S15" s="383"/>
      <c r="T15" s="383"/>
      <c r="U15" s="383" t="s">
        <v>2620</v>
      </c>
      <c r="V15" s="385" t="s">
        <v>1238</v>
      </c>
      <c r="W15" s="385" t="s">
        <v>2609</v>
      </c>
      <c r="X15" s="386">
        <v>14022.3</v>
      </c>
      <c r="Y15" s="387">
        <v>650</v>
      </c>
      <c r="Z15" s="387">
        <v>350</v>
      </c>
      <c r="AA15" s="387">
        <v>0</v>
      </c>
      <c r="AB15" s="387">
        <v>566.79999999999995</v>
      </c>
      <c r="AC15" s="387"/>
      <c r="AD15" s="387"/>
      <c r="AE15" s="388"/>
      <c r="AF15" s="386">
        <f t="shared" si="1"/>
        <v>168267.59999999998</v>
      </c>
      <c r="AG15" s="387">
        <f t="shared" si="0"/>
        <v>7800</v>
      </c>
      <c r="AH15" s="387">
        <f t="shared" si="0"/>
        <v>4200</v>
      </c>
      <c r="AI15" s="387">
        <f t="shared" si="0"/>
        <v>0</v>
      </c>
      <c r="AJ15" s="387">
        <f t="shared" si="0"/>
        <v>6801.5999999999995</v>
      </c>
      <c r="AK15" s="387">
        <f t="shared" si="2"/>
        <v>24370.5</v>
      </c>
      <c r="AL15" s="389">
        <f t="shared" si="3"/>
        <v>2437.0500000000002</v>
      </c>
      <c r="AM15" s="387">
        <f t="shared" si="4"/>
        <v>7311.15</v>
      </c>
      <c r="AN15" s="387">
        <f t="shared" si="5"/>
        <v>30706.800000000003</v>
      </c>
      <c r="AO15" s="387"/>
      <c r="AP15" s="387">
        <f t="shared" si="6"/>
        <v>5264.04</v>
      </c>
      <c r="AQ15" s="387">
        <v>10524.12</v>
      </c>
      <c r="AR15" s="387">
        <f t="shared" si="7"/>
        <v>3509.3999999999996</v>
      </c>
      <c r="AS15" s="387">
        <f t="shared" si="10"/>
        <v>7200</v>
      </c>
      <c r="AT15" s="387"/>
      <c r="AU15" s="387"/>
      <c r="AV15" s="388"/>
      <c r="AW15" s="390">
        <f t="shared" si="8"/>
        <v>278392.26</v>
      </c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  <c r="HY15" s="391"/>
      <c r="HZ15" s="391"/>
      <c r="IA15" s="391"/>
      <c r="IB15" s="391"/>
      <c r="IC15" s="391"/>
      <c r="ID15" s="391"/>
      <c r="IE15" s="391"/>
      <c r="IF15" s="391"/>
      <c r="IG15" s="391"/>
      <c r="IH15" s="391"/>
      <c r="II15" s="391"/>
      <c r="IJ15" s="391"/>
      <c r="IK15" s="391"/>
      <c r="IL15" s="391"/>
      <c r="IM15" s="391"/>
      <c r="IN15" s="391"/>
      <c r="IO15" s="391"/>
      <c r="IP15" s="391"/>
      <c r="IQ15" s="391"/>
      <c r="IR15" s="391"/>
      <c r="IS15" s="391"/>
      <c r="IT15" s="391"/>
      <c r="IU15" s="391"/>
      <c r="IV15" s="391"/>
      <c r="IW15" s="391"/>
    </row>
    <row r="16" spans="1:257" s="392" customFormat="1" ht="24" customHeight="1" x14ac:dyDescent="0.25">
      <c r="A16" s="32"/>
      <c r="B16" s="378">
        <f t="shared" si="9"/>
        <v>29</v>
      </c>
      <c r="C16" s="379">
        <v>13</v>
      </c>
      <c r="D16" s="380">
        <v>56</v>
      </c>
      <c r="E16" s="381">
        <v>266</v>
      </c>
      <c r="F16" s="380">
        <v>795</v>
      </c>
      <c r="G16" s="382"/>
      <c r="H16" s="382" t="s">
        <v>2624</v>
      </c>
      <c r="I16" s="383" t="s">
        <v>2625</v>
      </c>
      <c r="J16" s="383" t="s">
        <v>2626</v>
      </c>
      <c r="K16" s="378" t="s">
        <v>2603</v>
      </c>
      <c r="L16" s="384">
        <v>43481</v>
      </c>
      <c r="M16" s="384" t="s">
        <v>2613</v>
      </c>
      <c r="N16" s="384" t="s">
        <v>2605</v>
      </c>
      <c r="O16" s="378">
        <v>14</v>
      </c>
      <c r="P16" s="378">
        <v>40</v>
      </c>
      <c r="Q16" s="378" t="s">
        <v>2606</v>
      </c>
      <c r="R16" s="383" t="s">
        <v>2607</v>
      </c>
      <c r="S16" s="383"/>
      <c r="T16" s="383"/>
      <c r="U16" s="383" t="s">
        <v>2620</v>
      </c>
      <c r="V16" s="385" t="s">
        <v>1238</v>
      </c>
      <c r="W16" s="385" t="s">
        <v>2609</v>
      </c>
      <c r="X16" s="386">
        <v>14022.3</v>
      </c>
      <c r="Y16" s="387">
        <v>650</v>
      </c>
      <c r="Z16" s="387">
        <v>350</v>
      </c>
      <c r="AA16" s="387">
        <v>0</v>
      </c>
      <c r="AB16" s="387">
        <v>0</v>
      </c>
      <c r="AC16" s="387"/>
      <c r="AD16" s="387"/>
      <c r="AE16" s="388"/>
      <c r="AF16" s="386">
        <f t="shared" si="1"/>
        <v>168267.59999999998</v>
      </c>
      <c r="AG16" s="387">
        <f t="shared" si="0"/>
        <v>7800</v>
      </c>
      <c r="AH16" s="387">
        <f t="shared" si="0"/>
        <v>4200</v>
      </c>
      <c r="AI16" s="387">
        <f t="shared" si="0"/>
        <v>0</v>
      </c>
      <c r="AJ16" s="387">
        <f t="shared" si="0"/>
        <v>0</v>
      </c>
      <c r="AK16" s="387">
        <f t="shared" si="2"/>
        <v>24370.5</v>
      </c>
      <c r="AL16" s="389">
        <f t="shared" si="3"/>
        <v>2437.0500000000002</v>
      </c>
      <c r="AM16" s="387">
        <f t="shared" si="4"/>
        <v>7311.15</v>
      </c>
      <c r="AN16" s="387">
        <f t="shared" si="5"/>
        <v>30706.800000000003</v>
      </c>
      <c r="AO16" s="387"/>
      <c r="AP16" s="387">
        <f t="shared" si="6"/>
        <v>5264.04</v>
      </c>
      <c r="AQ16" s="387">
        <v>10363.08</v>
      </c>
      <c r="AR16" s="387">
        <f t="shared" si="7"/>
        <v>3509.3999999999996</v>
      </c>
      <c r="AS16" s="387">
        <f t="shared" si="10"/>
        <v>7200</v>
      </c>
      <c r="AT16" s="387"/>
      <c r="AU16" s="387"/>
      <c r="AV16" s="388"/>
      <c r="AW16" s="390">
        <f t="shared" si="8"/>
        <v>271429.62</v>
      </c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  <c r="HY16" s="391"/>
      <c r="HZ16" s="391"/>
      <c r="IA16" s="391"/>
      <c r="IB16" s="391"/>
      <c r="IC16" s="391"/>
      <c r="ID16" s="391"/>
      <c r="IE16" s="391"/>
      <c r="IF16" s="391"/>
      <c r="IG16" s="391"/>
      <c r="IH16" s="391"/>
      <c r="II16" s="391"/>
      <c r="IJ16" s="391"/>
      <c r="IK16" s="391"/>
      <c r="IL16" s="391"/>
      <c r="IM16" s="391"/>
      <c r="IN16" s="391"/>
      <c r="IO16" s="391"/>
      <c r="IP16" s="391"/>
      <c r="IQ16" s="391"/>
      <c r="IR16" s="391"/>
      <c r="IS16" s="391"/>
      <c r="IT16" s="391"/>
      <c r="IU16" s="391"/>
      <c r="IV16" s="391"/>
      <c r="IW16" s="391"/>
    </row>
    <row r="17" spans="1:257" s="392" customFormat="1" ht="24" customHeight="1" x14ac:dyDescent="0.25">
      <c r="A17" s="32"/>
      <c r="B17" s="378">
        <f t="shared" si="9"/>
        <v>30</v>
      </c>
      <c r="C17" s="379">
        <v>13</v>
      </c>
      <c r="D17" s="380">
        <v>56</v>
      </c>
      <c r="E17" s="381">
        <v>266</v>
      </c>
      <c r="F17" s="380">
        <v>795</v>
      </c>
      <c r="G17" s="382"/>
      <c r="H17" s="382" t="s">
        <v>2627</v>
      </c>
      <c r="I17" s="383" t="s">
        <v>2628</v>
      </c>
      <c r="J17" s="383" t="s">
        <v>2629</v>
      </c>
      <c r="K17" s="378" t="s">
        <v>2619</v>
      </c>
      <c r="L17" s="384">
        <v>40452</v>
      </c>
      <c r="M17" s="384" t="s">
        <v>2604</v>
      </c>
      <c r="N17" s="384" t="s">
        <v>2605</v>
      </c>
      <c r="O17" s="378">
        <v>14</v>
      </c>
      <c r="P17" s="378">
        <v>40</v>
      </c>
      <c r="Q17" s="378" t="s">
        <v>2606</v>
      </c>
      <c r="R17" s="383" t="s">
        <v>2607</v>
      </c>
      <c r="S17" s="383"/>
      <c r="T17" s="383"/>
      <c r="U17" s="383" t="s">
        <v>2620</v>
      </c>
      <c r="V17" s="385" t="s">
        <v>1238</v>
      </c>
      <c r="W17" s="385" t="s">
        <v>2609</v>
      </c>
      <c r="X17" s="386">
        <v>14022.3</v>
      </c>
      <c r="Y17" s="387">
        <v>650</v>
      </c>
      <c r="Z17" s="387">
        <v>350</v>
      </c>
      <c r="AA17" s="387">
        <v>0</v>
      </c>
      <c r="AB17" s="387">
        <v>425.1</v>
      </c>
      <c r="AC17" s="387"/>
      <c r="AD17" s="387"/>
      <c r="AE17" s="388"/>
      <c r="AF17" s="386">
        <f t="shared" si="1"/>
        <v>168267.59999999998</v>
      </c>
      <c r="AG17" s="387">
        <f t="shared" si="0"/>
        <v>7800</v>
      </c>
      <c r="AH17" s="387">
        <f t="shared" si="0"/>
        <v>4200</v>
      </c>
      <c r="AI17" s="387">
        <f t="shared" si="0"/>
        <v>0</v>
      </c>
      <c r="AJ17" s="387">
        <f t="shared" si="0"/>
        <v>5101.2000000000007</v>
      </c>
      <c r="AK17" s="387">
        <f t="shared" si="2"/>
        <v>24370.5</v>
      </c>
      <c r="AL17" s="389">
        <f t="shared" si="3"/>
        <v>2437.0500000000002</v>
      </c>
      <c r="AM17" s="387">
        <f t="shared" si="4"/>
        <v>7311.15</v>
      </c>
      <c r="AN17" s="387">
        <f t="shared" si="5"/>
        <v>30706.800000000003</v>
      </c>
      <c r="AO17" s="387"/>
      <c r="AP17" s="387">
        <f t="shared" si="6"/>
        <v>5264.04</v>
      </c>
      <c r="AQ17" s="387">
        <v>10483.799999999999</v>
      </c>
      <c r="AR17" s="387">
        <f t="shared" si="7"/>
        <v>3509.3999999999996</v>
      </c>
      <c r="AS17" s="387">
        <f t="shared" si="10"/>
        <v>7200</v>
      </c>
      <c r="AT17" s="387"/>
      <c r="AU17" s="387"/>
      <c r="AV17" s="388"/>
      <c r="AW17" s="390">
        <f t="shared" si="8"/>
        <v>276651.54000000004</v>
      </c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  <c r="HY17" s="391"/>
      <c r="HZ17" s="391"/>
      <c r="IA17" s="391"/>
      <c r="IB17" s="391"/>
      <c r="IC17" s="391"/>
      <c r="ID17" s="391"/>
      <c r="IE17" s="391"/>
      <c r="IF17" s="391"/>
      <c r="IG17" s="391"/>
      <c r="IH17" s="391"/>
      <c r="II17" s="391"/>
      <c r="IJ17" s="391"/>
      <c r="IK17" s="391"/>
      <c r="IL17" s="391"/>
      <c r="IM17" s="391"/>
      <c r="IN17" s="391"/>
      <c r="IO17" s="391"/>
      <c r="IP17" s="391"/>
      <c r="IQ17" s="391"/>
      <c r="IR17" s="391"/>
      <c r="IS17" s="391"/>
      <c r="IT17" s="391"/>
      <c r="IU17" s="391"/>
      <c r="IV17" s="391"/>
      <c r="IW17" s="391"/>
    </row>
    <row r="18" spans="1:257" s="392" customFormat="1" ht="24" customHeight="1" x14ac:dyDescent="0.25">
      <c r="A18" s="32"/>
      <c r="B18" s="378">
        <f t="shared" si="9"/>
        <v>31</v>
      </c>
      <c r="C18" s="379">
        <v>13</v>
      </c>
      <c r="D18" s="380">
        <v>56</v>
      </c>
      <c r="E18" s="381">
        <v>266</v>
      </c>
      <c r="F18" s="380">
        <v>795</v>
      </c>
      <c r="G18" s="382"/>
      <c r="H18" s="382" t="s">
        <v>2630</v>
      </c>
      <c r="I18" s="383" t="s">
        <v>2631</v>
      </c>
      <c r="J18" s="383" t="s">
        <v>2632</v>
      </c>
      <c r="K18" s="378" t="s">
        <v>2619</v>
      </c>
      <c r="L18" s="384">
        <v>39692</v>
      </c>
      <c r="M18" s="384" t="s">
        <v>2604</v>
      </c>
      <c r="N18" s="384" t="s">
        <v>2605</v>
      </c>
      <c r="O18" s="378">
        <v>14</v>
      </c>
      <c r="P18" s="378">
        <v>40</v>
      </c>
      <c r="Q18" s="378" t="s">
        <v>2606</v>
      </c>
      <c r="R18" s="383" t="s">
        <v>2607</v>
      </c>
      <c r="S18" s="383"/>
      <c r="T18" s="383"/>
      <c r="U18" s="383" t="s">
        <v>2620</v>
      </c>
      <c r="V18" s="385" t="s">
        <v>1238</v>
      </c>
      <c r="W18" s="385" t="s">
        <v>2609</v>
      </c>
      <c r="X18" s="386">
        <v>14022.3</v>
      </c>
      <c r="Y18" s="387">
        <v>650</v>
      </c>
      <c r="Z18" s="387">
        <v>350</v>
      </c>
      <c r="AA18" s="387">
        <v>0</v>
      </c>
      <c r="AB18" s="387">
        <v>425.1</v>
      </c>
      <c r="AC18" s="387"/>
      <c r="AD18" s="387"/>
      <c r="AE18" s="388"/>
      <c r="AF18" s="386">
        <f t="shared" si="1"/>
        <v>168267.59999999998</v>
      </c>
      <c r="AG18" s="387">
        <f t="shared" si="0"/>
        <v>7800</v>
      </c>
      <c r="AH18" s="387">
        <f t="shared" si="0"/>
        <v>4200</v>
      </c>
      <c r="AI18" s="387">
        <f t="shared" si="0"/>
        <v>0</v>
      </c>
      <c r="AJ18" s="387">
        <f t="shared" si="0"/>
        <v>5101.2000000000007</v>
      </c>
      <c r="AK18" s="387">
        <f t="shared" si="2"/>
        <v>24370.5</v>
      </c>
      <c r="AL18" s="389">
        <f t="shared" si="3"/>
        <v>2437.0500000000002</v>
      </c>
      <c r="AM18" s="387">
        <f t="shared" si="4"/>
        <v>7311.15</v>
      </c>
      <c r="AN18" s="387">
        <f t="shared" si="5"/>
        <v>30706.800000000003</v>
      </c>
      <c r="AO18" s="387"/>
      <c r="AP18" s="387">
        <f t="shared" si="6"/>
        <v>5264.04</v>
      </c>
      <c r="AQ18" s="387">
        <v>10483.799999999999</v>
      </c>
      <c r="AR18" s="387">
        <f t="shared" si="7"/>
        <v>3509.3999999999996</v>
      </c>
      <c r="AS18" s="387">
        <f t="shared" si="10"/>
        <v>7200</v>
      </c>
      <c r="AT18" s="387"/>
      <c r="AU18" s="387"/>
      <c r="AV18" s="388"/>
      <c r="AW18" s="390">
        <f t="shared" si="8"/>
        <v>276651.54000000004</v>
      </c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  <c r="HY18" s="391"/>
      <c r="HZ18" s="391"/>
      <c r="IA18" s="391"/>
      <c r="IB18" s="391"/>
      <c r="IC18" s="391"/>
      <c r="ID18" s="391"/>
      <c r="IE18" s="391"/>
      <c r="IF18" s="391"/>
      <c r="IG18" s="391"/>
      <c r="IH18" s="391"/>
      <c r="II18" s="391"/>
      <c r="IJ18" s="391"/>
      <c r="IK18" s="391"/>
      <c r="IL18" s="391"/>
      <c r="IM18" s="391"/>
      <c r="IN18" s="391"/>
      <c r="IO18" s="391"/>
      <c r="IP18" s="391"/>
      <c r="IQ18" s="391"/>
      <c r="IR18" s="391"/>
      <c r="IS18" s="391"/>
      <c r="IT18" s="391"/>
      <c r="IU18" s="391"/>
      <c r="IV18" s="391"/>
      <c r="IW18" s="391"/>
    </row>
    <row r="19" spans="1:257" s="392" customFormat="1" ht="24" customHeight="1" x14ac:dyDescent="0.25">
      <c r="A19" s="32"/>
      <c r="B19" s="378">
        <f t="shared" si="9"/>
        <v>32</v>
      </c>
      <c r="C19" s="379">
        <v>13</v>
      </c>
      <c r="D19" s="380">
        <v>56</v>
      </c>
      <c r="E19" s="381">
        <v>266</v>
      </c>
      <c r="F19" s="380">
        <v>795</v>
      </c>
      <c r="G19" s="382"/>
      <c r="H19" s="382" t="s">
        <v>2633</v>
      </c>
      <c r="I19" s="383" t="s">
        <v>2634</v>
      </c>
      <c r="J19" s="383" t="s">
        <v>2635</v>
      </c>
      <c r="K19" s="378" t="s">
        <v>2619</v>
      </c>
      <c r="L19" s="384">
        <v>38565</v>
      </c>
      <c r="M19" s="384" t="s">
        <v>2613</v>
      </c>
      <c r="N19" s="384" t="s">
        <v>2605</v>
      </c>
      <c r="O19" s="378"/>
      <c r="P19" s="378">
        <v>6</v>
      </c>
      <c r="Q19" s="378" t="s">
        <v>2614</v>
      </c>
      <c r="R19" s="383" t="s">
        <v>2607</v>
      </c>
      <c r="S19" s="383"/>
      <c r="T19" s="383"/>
      <c r="U19" s="383" t="s">
        <v>2636</v>
      </c>
      <c r="V19" s="385" t="s">
        <v>1238</v>
      </c>
      <c r="W19" s="385" t="s">
        <v>2609</v>
      </c>
      <c r="X19" s="386">
        <v>5948.64</v>
      </c>
      <c r="Y19" s="387">
        <v>98</v>
      </c>
      <c r="Z19" s="387">
        <v>56.88</v>
      </c>
      <c r="AA19" s="387">
        <v>0</v>
      </c>
      <c r="AB19" s="387">
        <v>0</v>
      </c>
      <c r="AC19" s="387"/>
      <c r="AD19" s="387"/>
      <c r="AE19" s="388"/>
      <c r="AF19" s="386">
        <f t="shared" si="1"/>
        <v>71383.680000000008</v>
      </c>
      <c r="AG19" s="387">
        <f t="shared" si="0"/>
        <v>1176</v>
      </c>
      <c r="AH19" s="387">
        <f t="shared" si="0"/>
        <v>682.56000000000006</v>
      </c>
      <c r="AI19" s="387">
        <f t="shared" si="0"/>
        <v>0</v>
      </c>
      <c r="AJ19" s="387">
        <f t="shared" si="0"/>
        <v>0</v>
      </c>
      <c r="AK19" s="387">
        <f t="shared" si="2"/>
        <v>10310.98</v>
      </c>
      <c r="AL19" s="389">
        <f t="shared" si="3"/>
        <v>1031.0999999999999</v>
      </c>
      <c r="AM19" s="387">
        <f t="shared" si="4"/>
        <v>3093.29</v>
      </c>
      <c r="AN19" s="387">
        <f t="shared" si="5"/>
        <v>12991.800000000001</v>
      </c>
      <c r="AO19" s="387"/>
      <c r="AP19" s="387">
        <f t="shared" si="6"/>
        <v>2227.1999999999998</v>
      </c>
      <c r="AQ19" s="387">
        <v>7531.92</v>
      </c>
      <c r="AR19" s="387">
        <f t="shared" si="7"/>
        <v>1484.76</v>
      </c>
      <c r="AS19" s="387">
        <f t="shared" ref="AS19:AS20" si="11">ROUND(X19*0.04*12,2)</f>
        <v>2855.35</v>
      </c>
      <c r="AT19" s="387"/>
      <c r="AU19" s="387"/>
      <c r="AV19" s="388"/>
      <c r="AW19" s="390">
        <f t="shared" si="8"/>
        <v>114768.64</v>
      </c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1"/>
      <c r="DX19" s="391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391"/>
      <c r="FZ19" s="391"/>
      <c r="GA19" s="391"/>
      <c r="GB19" s="391"/>
      <c r="GC19" s="391"/>
      <c r="GD19" s="391"/>
      <c r="GE19" s="391"/>
      <c r="GF19" s="391"/>
      <c r="GG19" s="391"/>
      <c r="GH19" s="391"/>
      <c r="GI19" s="391"/>
      <c r="GJ19" s="391"/>
      <c r="GK19" s="391"/>
      <c r="GL19" s="391"/>
      <c r="GM19" s="391"/>
      <c r="GN19" s="391"/>
      <c r="GO19" s="391"/>
      <c r="GP19" s="391"/>
      <c r="GQ19" s="391"/>
      <c r="GR19" s="391"/>
      <c r="GS19" s="391"/>
      <c r="GT19" s="391"/>
      <c r="GU19" s="391"/>
      <c r="GV19" s="391"/>
      <c r="GW19" s="391"/>
      <c r="GX19" s="391"/>
      <c r="GY19" s="391"/>
      <c r="GZ19" s="391"/>
      <c r="HA19" s="391"/>
      <c r="HB19" s="391"/>
      <c r="HC19" s="391"/>
      <c r="HD19" s="391"/>
      <c r="HE19" s="391"/>
      <c r="HF19" s="391"/>
      <c r="HG19" s="391"/>
      <c r="HH19" s="391"/>
      <c r="HI19" s="391"/>
      <c r="HJ19" s="391"/>
      <c r="HK19" s="391"/>
      <c r="HL19" s="391"/>
      <c r="HM19" s="391"/>
      <c r="HN19" s="391"/>
      <c r="HO19" s="391"/>
      <c r="HP19" s="391"/>
      <c r="HQ19" s="391"/>
      <c r="HR19" s="391"/>
      <c r="HS19" s="391"/>
      <c r="HT19" s="391"/>
      <c r="HU19" s="391"/>
      <c r="HV19" s="391"/>
      <c r="HW19" s="391"/>
      <c r="HX19" s="391"/>
      <c r="HY19" s="391"/>
      <c r="HZ19" s="391"/>
      <c r="IA19" s="391"/>
      <c r="IB19" s="391"/>
      <c r="IC19" s="391"/>
      <c r="ID19" s="391"/>
      <c r="IE19" s="391"/>
      <c r="IF19" s="391"/>
      <c r="IG19" s="391"/>
      <c r="IH19" s="391"/>
      <c r="II19" s="391"/>
      <c r="IJ19" s="391"/>
      <c r="IK19" s="391"/>
      <c r="IL19" s="391"/>
      <c r="IM19" s="391"/>
      <c r="IN19" s="391"/>
      <c r="IO19" s="391"/>
      <c r="IP19" s="391"/>
      <c r="IQ19" s="391"/>
      <c r="IR19" s="391"/>
      <c r="IS19" s="391"/>
      <c r="IT19" s="391"/>
      <c r="IU19" s="391"/>
      <c r="IV19" s="391"/>
      <c r="IW19" s="391"/>
    </row>
    <row r="20" spans="1:257" s="392" customFormat="1" ht="24" customHeight="1" x14ac:dyDescent="0.25">
      <c r="A20" s="32"/>
      <c r="B20" s="378">
        <f t="shared" si="9"/>
        <v>33</v>
      </c>
      <c r="C20" s="379">
        <v>13</v>
      </c>
      <c r="D20" s="380">
        <v>56</v>
      </c>
      <c r="E20" s="381">
        <v>266</v>
      </c>
      <c r="F20" s="380">
        <v>795</v>
      </c>
      <c r="G20" s="382"/>
      <c r="H20" s="382" t="s">
        <v>2637</v>
      </c>
      <c r="I20" s="383" t="s">
        <v>2638</v>
      </c>
      <c r="J20" s="383" t="s">
        <v>2639</v>
      </c>
      <c r="K20" s="378" t="s">
        <v>2619</v>
      </c>
      <c r="L20" s="384">
        <v>38412</v>
      </c>
      <c r="M20" s="384" t="s">
        <v>2613</v>
      </c>
      <c r="N20" s="384" t="s">
        <v>2605</v>
      </c>
      <c r="O20" s="378"/>
      <c r="P20" s="378">
        <v>6</v>
      </c>
      <c r="Q20" s="378" t="s">
        <v>2614</v>
      </c>
      <c r="R20" s="383" t="s">
        <v>2607</v>
      </c>
      <c r="S20" s="383"/>
      <c r="T20" s="383"/>
      <c r="U20" s="383" t="s">
        <v>2615</v>
      </c>
      <c r="V20" s="385" t="s">
        <v>1238</v>
      </c>
      <c r="W20" s="385" t="s">
        <v>2609</v>
      </c>
      <c r="X20" s="386">
        <v>5533.4400000000005</v>
      </c>
      <c r="Y20" s="387">
        <v>98</v>
      </c>
      <c r="Z20" s="387">
        <v>56.88</v>
      </c>
      <c r="AA20" s="387">
        <v>0</v>
      </c>
      <c r="AB20" s="387">
        <v>0</v>
      </c>
      <c r="AC20" s="387"/>
      <c r="AD20" s="387"/>
      <c r="AE20" s="388"/>
      <c r="AF20" s="386">
        <f t="shared" si="1"/>
        <v>66401.279999999999</v>
      </c>
      <c r="AG20" s="387">
        <f t="shared" si="0"/>
        <v>1176</v>
      </c>
      <c r="AH20" s="387">
        <f t="shared" si="0"/>
        <v>682.56000000000006</v>
      </c>
      <c r="AI20" s="387">
        <f t="shared" si="0"/>
        <v>0</v>
      </c>
      <c r="AJ20" s="387">
        <f t="shared" si="0"/>
        <v>0</v>
      </c>
      <c r="AK20" s="387">
        <f t="shared" si="2"/>
        <v>9591.2999999999993</v>
      </c>
      <c r="AL20" s="389">
        <f t="shared" si="3"/>
        <v>959.13</v>
      </c>
      <c r="AM20" s="387">
        <f t="shared" si="4"/>
        <v>2877.39</v>
      </c>
      <c r="AN20" s="387">
        <f t="shared" si="5"/>
        <v>12085.08</v>
      </c>
      <c r="AO20" s="387"/>
      <c r="AP20" s="387">
        <f t="shared" si="6"/>
        <v>2071.6799999999998</v>
      </c>
      <c r="AQ20" s="387">
        <v>7481.28</v>
      </c>
      <c r="AR20" s="387">
        <f t="shared" si="7"/>
        <v>1381.1999999999998</v>
      </c>
      <c r="AS20" s="387">
        <f t="shared" si="11"/>
        <v>2656.05</v>
      </c>
      <c r="AT20" s="387"/>
      <c r="AU20" s="387"/>
      <c r="AV20" s="388"/>
      <c r="AW20" s="390">
        <f t="shared" si="8"/>
        <v>107362.95</v>
      </c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  <c r="HJ20" s="391"/>
      <c r="HK20" s="391"/>
      <c r="HL20" s="391"/>
      <c r="HM20" s="391"/>
      <c r="HN20" s="391"/>
      <c r="HO20" s="391"/>
      <c r="HP20" s="391"/>
      <c r="HQ20" s="391"/>
      <c r="HR20" s="391"/>
      <c r="HS20" s="391"/>
      <c r="HT20" s="391"/>
      <c r="HU20" s="391"/>
      <c r="HV20" s="391"/>
      <c r="HW20" s="391"/>
      <c r="HX20" s="391"/>
      <c r="HY20" s="391"/>
      <c r="HZ20" s="391"/>
      <c r="IA20" s="391"/>
      <c r="IB20" s="391"/>
      <c r="IC20" s="391"/>
      <c r="ID20" s="391"/>
      <c r="IE20" s="391"/>
      <c r="IF20" s="391"/>
      <c r="IG20" s="391"/>
      <c r="IH20" s="391"/>
      <c r="II20" s="391"/>
      <c r="IJ20" s="391"/>
      <c r="IK20" s="391"/>
      <c r="IL20" s="391"/>
      <c r="IM20" s="391"/>
      <c r="IN20" s="391"/>
      <c r="IO20" s="391"/>
      <c r="IP20" s="391"/>
      <c r="IQ20" s="391"/>
      <c r="IR20" s="391"/>
      <c r="IS20" s="391"/>
      <c r="IT20" s="391"/>
      <c r="IU20" s="391"/>
      <c r="IV20" s="391"/>
      <c r="IW20" s="391"/>
    </row>
    <row r="21" spans="1:257" s="392" customFormat="1" ht="24" customHeight="1" x14ac:dyDescent="0.25">
      <c r="A21" s="32"/>
      <c r="B21" s="378">
        <f t="shared" si="9"/>
        <v>34</v>
      </c>
      <c r="C21" s="379">
        <v>13</v>
      </c>
      <c r="D21" s="380">
        <v>56</v>
      </c>
      <c r="E21" s="381">
        <v>266</v>
      </c>
      <c r="F21" s="380">
        <v>795</v>
      </c>
      <c r="G21" s="382"/>
      <c r="H21" s="382" t="s">
        <v>2640</v>
      </c>
      <c r="I21" s="383" t="s">
        <v>2641</v>
      </c>
      <c r="J21" s="383" t="s">
        <v>2642</v>
      </c>
      <c r="K21" s="378" t="s">
        <v>2603</v>
      </c>
      <c r="L21" s="384">
        <v>38749</v>
      </c>
      <c r="M21" s="384" t="s">
        <v>2604</v>
      </c>
      <c r="N21" s="384" t="s">
        <v>2605</v>
      </c>
      <c r="O21" s="378">
        <v>15</v>
      </c>
      <c r="P21" s="378">
        <v>40</v>
      </c>
      <c r="Q21" s="378" t="s">
        <v>2606</v>
      </c>
      <c r="R21" s="383" t="s">
        <v>2607</v>
      </c>
      <c r="S21" s="383"/>
      <c r="T21" s="383"/>
      <c r="U21" s="383" t="s">
        <v>2608</v>
      </c>
      <c r="V21" s="385" t="s">
        <v>1238</v>
      </c>
      <c r="W21" s="385" t="s">
        <v>2609</v>
      </c>
      <c r="X21" s="386">
        <v>15135.6</v>
      </c>
      <c r="Y21" s="387">
        <v>650</v>
      </c>
      <c r="Z21" s="387">
        <v>350</v>
      </c>
      <c r="AA21" s="387">
        <v>0</v>
      </c>
      <c r="AB21" s="387">
        <v>566.79999999999995</v>
      </c>
      <c r="AC21" s="387"/>
      <c r="AD21" s="387"/>
      <c r="AE21" s="388"/>
      <c r="AF21" s="386">
        <f t="shared" si="1"/>
        <v>181627.2</v>
      </c>
      <c r="AG21" s="387">
        <f t="shared" si="0"/>
        <v>7800</v>
      </c>
      <c r="AH21" s="387">
        <f t="shared" si="0"/>
        <v>4200</v>
      </c>
      <c r="AI21" s="387">
        <f t="shared" si="0"/>
        <v>0</v>
      </c>
      <c r="AJ21" s="387">
        <f t="shared" si="0"/>
        <v>6801.5999999999995</v>
      </c>
      <c r="AK21" s="387">
        <f t="shared" si="2"/>
        <v>26226</v>
      </c>
      <c r="AL21" s="389">
        <f t="shared" si="3"/>
        <v>2622.6</v>
      </c>
      <c r="AM21" s="387">
        <f t="shared" si="4"/>
        <v>7867.8</v>
      </c>
      <c r="AN21" s="387">
        <f t="shared" si="5"/>
        <v>33044.76</v>
      </c>
      <c r="AO21" s="387"/>
      <c r="AP21" s="387">
        <f t="shared" si="6"/>
        <v>5664.84</v>
      </c>
      <c r="AQ21" s="387">
        <v>10902</v>
      </c>
      <c r="AR21" s="387">
        <f t="shared" si="7"/>
        <v>3776.5199999999995</v>
      </c>
      <c r="AS21" s="387">
        <f t="shared" si="10"/>
        <v>7200</v>
      </c>
      <c r="AT21" s="387"/>
      <c r="AU21" s="387"/>
      <c r="AV21" s="388"/>
      <c r="AW21" s="390">
        <f t="shared" si="8"/>
        <v>297733.32000000007</v>
      </c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1"/>
      <c r="BM21" s="391"/>
      <c r="BN21" s="391"/>
      <c r="BO21" s="391"/>
      <c r="BP21" s="391"/>
      <c r="BQ21" s="391"/>
      <c r="BR21" s="391"/>
      <c r="BS21" s="391"/>
      <c r="BT21" s="391"/>
      <c r="BU21" s="391"/>
      <c r="BV21" s="391"/>
      <c r="BW21" s="391"/>
      <c r="BX21" s="391"/>
      <c r="BY21" s="391"/>
      <c r="BZ21" s="391"/>
      <c r="CA21" s="391"/>
      <c r="CB21" s="391"/>
      <c r="CC21" s="391"/>
      <c r="CD21" s="391"/>
      <c r="CE21" s="391"/>
      <c r="CF21" s="391"/>
      <c r="CG21" s="391"/>
      <c r="CH21" s="391"/>
      <c r="CI21" s="391"/>
      <c r="CJ21" s="391"/>
      <c r="CK21" s="391"/>
      <c r="CL21" s="391"/>
      <c r="CM21" s="391"/>
      <c r="CN21" s="391"/>
      <c r="CO21" s="391"/>
      <c r="CP21" s="391"/>
      <c r="CQ21" s="391"/>
      <c r="CR21" s="391"/>
      <c r="CS21" s="391"/>
      <c r="CT21" s="391"/>
      <c r="CU21" s="391"/>
      <c r="CV21" s="391"/>
      <c r="CW21" s="391"/>
      <c r="CX21" s="391"/>
      <c r="CY21" s="391"/>
      <c r="CZ21" s="391"/>
      <c r="DA21" s="391"/>
      <c r="DB21" s="391"/>
      <c r="DC21" s="391"/>
      <c r="DD21" s="391"/>
      <c r="DE21" s="391"/>
      <c r="DF21" s="391"/>
      <c r="DG21" s="391"/>
      <c r="DH21" s="391"/>
      <c r="DI21" s="391"/>
      <c r="DJ21" s="391"/>
      <c r="DK21" s="391"/>
      <c r="DL21" s="391"/>
      <c r="DM21" s="391"/>
      <c r="DN21" s="391"/>
      <c r="DO21" s="391"/>
      <c r="DP21" s="391"/>
      <c r="DQ21" s="391"/>
      <c r="DR21" s="391"/>
      <c r="DS21" s="391"/>
      <c r="DT21" s="391"/>
      <c r="DU21" s="391"/>
      <c r="DV21" s="391"/>
      <c r="DW21" s="391"/>
      <c r="DX21" s="391"/>
      <c r="DY21" s="391"/>
      <c r="DZ21" s="391"/>
      <c r="EA21" s="391"/>
      <c r="EB21" s="391"/>
      <c r="EC21" s="391"/>
      <c r="ED21" s="391"/>
      <c r="EE21" s="391"/>
      <c r="EF21" s="391"/>
      <c r="EG21" s="391"/>
      <c r="EH21" s="391"/>
      <c r="EI21" s="391"/>
      <c r="EJ21" s="391"/>
      <c r="EK21" s="391"/>
      <c r="EL21" s="391"/>
      <c r="EM21" s="391"/>
      <c r="EN21" s="391"/>
      <c r="EO21" s="391"/>
      <c r="EP21" s="391"/>
      <c r="EQ21" s="391"/>
      <c r="ER21" s="391"/>
      <c r="ES21" s="391"/>
      <c r="ET21" s="391"/>
      <c r="EU21" s="391"/>
      <c r="EV21" s="391"/>
      <c r="EW21" s="391"/>
      <c r="EX21" s="391"/>
      <c r="EY21" s="391"/>
      <c r="EZ21" s="391"/>
      <c r="FA21" s="391"/>
      <c r="FB21" s="391"/>
      <c r="FC21" s="391"/>
      <c r="FD21" s="391"/>
      <c r="FE21" s="391"/>
      <c r="FF21" s="391"/>
      <c r="FG21" s="391"/>
      <c r="FH21" s="391"/>
      <c r="FI21" s="391"/>
      <c r="FJ21" s="391"/>
      <c r="FK21" s="391"/>
      <c r="FL21" s="391"/>
      <c r="FM21" s="391"/>
      <c r="FN21" s="391"/>
      <c r="FO21" s="391"/>
      <c r="FP21" s="391"/>
      <c r="FQ21" s="391"/>
      <c r="FR21" s="391"/>
      <c r="FS21" s="391"/>
      <c r="FT21" s="391"/>
      <c r="FU21" s="391"/>
      <c r="FV21" s="391"/>
      <c r="FW21" s="391"/>
      <c r="FX21" s="391"/>
      <c r="FY21" s="391"/>
      <c r="FZ21" s="391"/>
      <c r="GA21" s="391"/>
      <c r="GB21" s="391"/>
      <c r="GC21" s="391"/>
      <c r="GD21" s="391"/>
      <c r="GE21" s="391"/>
      <c r="GF21" s="391"/>
      <c r="GG21" s="391"/>
      <c r="GH21" s="391"/>
      <c r="GI21" s="391"/>
      <c r="GJ21" s="391"/>
      <c r="GK21" s="391"/>
      <c r="GL21" s="391"/>
      <c r="GM21" s="391"/>
      <c r="GN21" s="391"/>
      <c r="GO21" s="391"/>
      <c r="GP21" s="391"/>
      <c r="GQ21" s="391"/>
      <c r="GR21" s="391"/>
      <c r="GS21" s="391"/>
      <c r="GT21" s="391"/>
      <c r="GU21" s="391"/>
      <c r="GV21" s="391"/>
      <c r="GW21" s="391"/>
      <c r="GX21" s="391"/>
      <c r="GY21" s="391"/>
      <c r="GZ21" s="391"/>
      <c r="HA21" s="391"/>
      <c r="HB21" s="391"/>
      <c r="HC21" s="391"/>
      <c r="HD21" s="391"/>
      <c r="HE21" s="391"/>
      <c r="HF21" s="391"/>
      <c r="HG21" s="391"/>
      <c r="HH21" s="391"/>
      <c r="HI21" s="391"/>
      <c r="HJ21" s="391"/>
      <c r="HK21" s="391"/>
      <c r="HL21" s="391"/>
      <c r="HM21" s="391"/>
      <c r="HN21" s="391"/>
      <c r="HO21" s="391"/>
      <c r="HP21" s="391"/>
      <c r="HQ21" s="391"/>
      <c r="HR21" s="391"/>
      <c r="HS21" s="391"/>
      <c r="HT21" s="391"/>
      <c r="HU21" s="391"/>
      <c r="HV21" s="391"/>
      <c r="HW21" s="391"/>
      <c r="HX21" s="391"/>
      <c r="HY21" s="391"/>
      <c r="HZ21" s="391"/>
      <c r="IA21" s="391"/>
      <c r="IB21" s="391"/>
      <c r="IC21" s="391"/>
      <c r="ID21" s="391"/>
      <c r="IE21" s="391"/>
      <c r="IF21" s="391"/>
      <c r="IG21" s="391"/>
      <c r="IH21" s="391"/>
      <c r="II21" s="391"/>
      <c r="IJ21" s="391"/>
      <c r="IK21" s="391"/>
      <c r="IL21" s="391"/>
      <c r="IM21" s="391"/>
      <c r="IN21" s="391"/>
      <c r="IO21" s="391"/>
      <c r="IP21" s="391"/>
      <c r="IQ21" s="391"/>
      <c r="IR21" s="391"/>
      <c r="IS21" s="391"/>
      <c r="IT21" s="391"/>
      <c r="IU21" s="391"/>
      <c r="IV21" s="391"/>
      <c r="IW21" s="391"/>
    </row>
    <row r="22" spans="1:257" s="392" customFormat="1" ht="24" customHeight="1" x14ac:dyDescent="0.25">
      <c r="A22" s="32"/>
      <c r="B22" s="378">
        <f t="shared" si="9"/>
        <v>35</v>
      </c>
      <c r="C22" s="379">
        <v>13</v>
      </c>
      <c r="D22" s="380">
        <v>56</v>
      </c>
      <c r="E22" s="381">
        <v>266</v>
      </c>
      <c r="F22" s="380">
        <v>795</v>
      </c>
      <c r="G22" s="382"/>
      <c r="H22" s="382" t="s">
        <v>2643</v>
      </c>
      <c r="I22" s="383" t="s">
        <v>2644</v>
      </c>
      <c r="J22" s="383" t="s">
        <v>2645</v>
      </c>
      <c r="K22" s="378" t="s">
        <v>2603</v>
      </c>
      <c r="L22" s="384">
        <v>38047</v>
      </c>
      <c r="M22" s="384" t="s">
        <v>2604</v>
      </c>
      <c r="N22" s="384" t="s">
        <v>2605</v>
      </c>
      <c r="O22" s="378">
        <v>15</v>
      </c>
      <c r="P22" s="378">
        <v>40</v>
      </c>
      <c r="Q22" s="378" t="s">
        <v>2606</v>
      </c>
      <c r="R22" s="383" t="s">
        <v>2607</v>
      </c>
      <c r="S22" s="383"/>
      <c r="T22" s="383"/>
      <c r="U22" s="383" t="s">
        <v>2608</v>
      </c>
      <c r="V22" s="385" t="s">
        <v>1238</v>
      </c>
      <c r="W22" s="385" t="s">
        <v>2609</v>
      </c>
      <c r="X22" s="386">
        <v>15135.6</v>
      </c>
      <c r="Y22" s="387">
        <v>650</v>
      </c>
      <c r="Z22" s="387">
        <v>350</v>
      </c>
      <c r="AA22" s="387">
        <v>0</v>
      </c>
      <c r="AB22" s="387">
        <v>566.79999999999995</v>
      </c>
      <c r="AC22" s="387"/>
      <c r="AD22" s="387"/>
      <c r="AE22" s="388"/>
      <c r="AF22" s="386">
        <f t="shared" si="1"/>
        <v>181627.2</v>
      </c>
      <c r="AG22" s="387">
        <f t="shared" si="0"/>
        <v>7800</v>
      </c>
      <c r="AH22" s="387">
        <f t="shared" si="0"/>
        <v>4200</v>
      </c>
      <c r="AI22" s="387">
        <f t="shared" si="0"/>
        <v>0</v>
      </c>
      <c r="AJ22" s="387">
        <f t="shared" si="0"/>
        <v>6801.5999999999995</v>
      </c>
      <c r="AK22" s="387">
        <f t="shared" si="2"/>
        <v>26226</v>
      </c>
      <c r="AL22" s="389">
        <f t="shared" si="3"/>
        <v>2622.6</v>
      </c>
      <c r="AM22" s="387">
        <f t="shared" si="4"/>
        <v>7867.8</v>
      </c>
      <c r="AN22" s="387">
        <f t="shared" si="5"/>
        <v>33044.76</v>
      </c>
      <c r="AO22" s="387"/>
      <c r="AP22" s="387">
        <f t="shared" si="6"/>
        <v>5664.84</v>
      </c>
      <c r="AQ22" s="387">
        <v>10902</v>
      </c>
      <c r="AR22" s="387">
        <f t="shared" si="7"/>
        <v>3776.5199999999995</v>
      </c>
      <c r="AS22" s="387">
        <f t="shared" si="10"/>
        <v>7200</v>
      </c>
      <c r="AT22" s="387"/>
      <c r="AU22" s="387"/>
      <c r="AV22" s="388"/>
      <c r="AW22" s="390">
        <f t="shared" si="8"/>
        <v>297733.32000000007</v>
      </c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1"/>
      <c r="CC22" s="391"/>
      <c r="CD22" s="391"/>
      <c r="CE22" s="391"/>
      <c r="CF22" s="391"/>
      <c r="CG22" s="391"/>
      <c r="CH22" s="391"/>
      <c r="CI22" s="391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1"/>
      <c r="CX22" s="391"/>
      <c r="CY22" s="391"/>
      <c r="CZ22" s="391"/>
      <c r="DA22" s="391"/>
      <c r="DB22" s="391"/>
      <c r="DC22" s="391"/>
      <c r="DD22" s="391"/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1"/>
      <c r="DX22" s="391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  <c r="EV22" s="391"/>
      <c r="EW22" s="391"/>
      <c r="EX22" s="391"/>
      <c r="EY22" s="391"/>
      <c r="EZ22" s="391"/>
      <c r="FA22" s="391"/>
      <c r="FB22" s="391"/>
      <c r="FC22" s="391"/>
      <c r="FD22" s="391"/>
      <c r="FE22" s="391"/>
      <c r="FF22" s="391"/>
      <c r="FG22" s="391"/>
      <c r="FH22" s="391"/>
      <c r="FI22" s="391"/>
      <c r="FJ22" s="391"/>
      <c r="FK22" s="391"/>
      <c r="FL22" s="391"/>
      <c r="FM22" s="391"/>
      <c r="FN22" s="391"/>
      <c r="FO22" s="391"/>
      <c r="FP22" s="391"/>
      <c r="FQ22" s="391"/>
      <c r="FR22" s="391"/>
      <c r="FS22" s="391"/>
      <c r="FT22" s="391"/>
      <c r="FU22" s="391"/>
      <c r="FV22" s="391"/>
      <c r="FW22" s="391"/>
      <c r="FX22" s="391"/>
      <c r="FY22" s="391"/>
      <c r="FZ22" s="391"/>
      <c r="GA22" s="391"/>
      <c r="GB22" s="391"/>
      <c r="GC22" s="391"/>
      <c r="GD22" s="391"/>
      <c r="GE22" s="391"/>
      <c r="GF22" s="391"/>
      <c r="GG22" s="391"/>
      <c r="GH22" s="391"/>
      <c r="GI22" s="391"/>
      <c r="GJ22" s="391"/>
      <c r="GK22" s="391"/>
      <c r="GL22" s="391"/>
      <c r="GM22" s="391"/>
      <c r="GN22" s="391"/>
      <c r="GO22" s="391"/>
      <c r="GP22" s="391"/>
      <c r="GQ22" s="391"/>
      <c r="GR22" s="391"/>
      <c r="GS22" s="391"/>
      <c r="GT22" s="391"/>
      <c r="GU22" s="391"/>
      <c r="GV22" s="391"/>
      <c r="GW22" s="391"/>
      <c r="GX22" s="391"/>
      <c r="GY22" s="391"/>
      <c r="GZ22" s="391"/>
      <c r="HA22" s="391"/>
      <c r="HB22" s="391"/>
      <c r="HC22" s="391"/>
      <c r="HD22" s="391"/>
      <c r="HE22" s="391"/>
      <c r="HF22" s="391"/>
      <c r="HG22" s="391"/>
      <c r="HH22" s="391"/>
      <c r="HI22" s="391"/>
      <c r="HJ22" s="391"/>
      <c r="HK22" s="391"/>
      <c r="HL22" s="391"/>
      <c r="HM22" s="391"/>
      <c r="HN22" s="391"/>
      <c r="HO22" s="391"/>
      <c r="HP22" s="391"/>
      <c r="HQ22" s="391"/>
      <c r="HR22" s="391"/>
      <c r="HS22" s="391"/>
      <c r="HT22" s="391"/>
      <c r="HU22" s="391"/>
      <c r="HV22" s="391"/>
      <c r="HW22" s="391"/>
      <c r="HX22" s="391"/>
      <c r="HY22" s="391"/>
      <c r="HZ22" s="391"/>
      <c r="IA22" s="391"/>
      <c r="IB22" s="391"/>
      <c r="IC22" s="391"/>
      <c r="ID22" s="391"/>
      <c r="IE22" s="391"/>
      <c r="IF22" s="391"/>
      <c r="IG22" s="391"/>
      <c r="IH22" s="391"/>
      <c r="II22" s="391"/>
      <c r="IJ22" s="391"/>
      <c r="IK22" s="391"/>
      <c r="IL22" s="391"/>
      <c r="IM22" s="391"/>
      <c r="IN22" s="391"/>
      <c r="IO22" s="391"/>
      <c r="IP22" s="391"/>
      <c r="IQ22" s="391"/>
      <c r="IR22" s="391"/>
      <c r="IS22" s="391"/>
      <c r="IT22" s="391"/>
      <c r="IU22" s="391"/>
      <c r="IV22" s="391"/>
      <c r="IW22" s="391"/>
    </row>
    <row r="23" spans="1:257" s="392" customFormat="1" ht="24" customHeight="1" x14ac:dyDescent="0.25">
      <c r="A23" s="32"/>
      <c r="B23" s="378">
        <f t="shared" si="9"/>
        <v>36</v>
      </c>
      <c r="C23" s="379">
        <v>13</v>
      </c>
      <c r="D23" s="380">
        <v>56</v>
      </c>
      <c r="E23" s="381">
        <v>266</v>
      </c>
      <c r="F23" s="380">
        <v>795</v>
      </c>
      <c r="G23" s="382"/>
      <c r="H23" s="382" t="s">
        <v>2646</v>
      </c>
      <c r="I23" s="383" t="s">
        <v>2647</v>
      </c>
      <c r="J23" s="383" t="s">
        <v>2648</v>
      </c>
      <c r="K23" s="378" t="s">
        <v>2619</v>
      </c>
      <c r="L23" s="384">
        <v>38749</v>
      </c>
      <c r="M23" s="384" t="s">
        <v>2604</v>
      </c>
      <c r="N23" s="384" t="s">
        <v>2605</v>
      </c>
      <c r="O23" s="378">
        <v>15</v>
      </c>
      <c r="P23" s="378">
        <v>40</v>
      </c>
      <c r="Q23" s="378" t="s">
        <v>2606</v>
      </c>
      <c r="R23" s="383" t="s">
        <v>2607</v>
      </c>
      <c r="S23" s="383"/>
      <c r="T23" s="383"/>
      <c r="U23" s="383" t="s">
        <v>2608</v>
      </c>
      <c r="V23" s="385" t="s">
        <v>1238</v>
      </c>
      <c r="W23" s="385" t="s">
        <v>2609</v>
      </c>
      <c r="X23" s="386">
        <v>15135.6</v>
      </c>
      <c r="Y23" s="387">
        <v>650</v>
      </c>
      <c r="Z23" s="387">
        <v>350</v>
      </c>
      <c r="AA23" s="387">
        <v>0</v>
      </c>
      <c r="AB23" s="387">
        <v>566.79999999999995</v>
      </c>
      <c r="AC23" s="387"/>
      <c r="AD23" s="387"/>
      <c r="AE23" s="388"/>
      <c r="AF23" s="386">
        <f t="shared" si="1"/>
        <v>181627.2</v>
      </c>
      <c r="AG23" s="387">
        <f t="shared" si="0"/>
        <v>7800</v>
      </c>
      <c r="AH23" s="387">
        <f t="shared" si="0"/>
        <v>4200</v>
      </c>
      <c r="AI23" s="387">
        <f t="shared" si="0"/>
        <v>0</v>
      </c>
      <c r="AJ23" s="387">
        <f t="shared" si="0"/>
        <v>6801.5999999999995</v>
      </c>
      <c r="AK23" s="387">
        <f t="shared" si="2"/>
        <v>26226</v>
      </c>
      <c r="AL23" s="389">
        <f t="shared" si="3"/>
        <v>2622.6</v>
      </c>
      <c r="AM23" s="387">
        <f t="shared" si="4"/>
        <v>7867.8</v>
      </c>
      <c r="AN23" s="387">
        <f t="shared" si="5"/>
        <v>33044.76</v>
      </c>
      <c r="AO23" s="387"/>
      <c r="AP23" s="387">
        <f t="shared" si="6"/>
        <v>5664.84</v>
      </c>
      <c r="AQ23" s="387">
        <v>10902</v>
      </c>
      <c r="AR23" s="387">
        <f t="shared" si="7"/>
        <v>3776.5199999999995</v>
      </c>
      <c r="AS23" s="387">
        <f t="shared" si="10"/>
        <v>7200</v>
      </c>
      <c r="AT23" s="387"/>
      <c r="AU23" s="387"/>
      <c r="AV23" s="388"/>
      <c r="AW23" s="390">
        <f t="shared" si="8"/>
        <v>297733.32000000007</v>
      </c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1"/>
      <c r="EV23" s="391"/>
      <c r="EW23" s="391"/>
      <c r="EX23" s="391"/>
      <c r="EY23" s="391"/>
      <c r="EZ23" s="391"/>
      <c r="FA23" s="391"/>
      <c r="FB23" s="391"/>
      <c r="FC23" s="391"/>
      <c r="FD23" s="391"/>
      <c r="FE23" s="391"/>
      <c r="FF23" s="391"/>
      <c r="FG23" s="391"/>
      <c r="FH23" s="391"/>
      <c r="FI23" s="391"/>
      <c r="FJ23" s="391"/>
      <c r="FK23" s="391"/>
      <c r="FL23" s="391"/>
      <c r="FM23" s="391"/>
      <c r="FN23" s="391"/>
      <c r="FO23" s="391"/>
      <c r="FP23" s="391"/>
      <c r="FQ23" s="391"/>
      <c r="FR23" s="391"/>
      <c r="FS23" s="391"/>
      <c r="FT23" s="391"/>
      <c r="FU23" s="391"/>
      <c r="FV23" s="391"/>
      <c r="FW23" s="391"/>
      <c r="FX23" s="391"/>
      <c r="FY23" s="391"/>
      <c r="FZ23" s="391"/>
      <c r="GA23" s="391"/>
      <c r="GB23" s="391"/>
      <c r="GC23" s="391"/>
      <c r="GD23" s="391"/>
      <c r="GE23" s="391"/>
      <c r="GF23" s="391"/>
      <c r="GG23" s="391"/>
      <c r="GH23" s="391"/>
      <c r="GI23" s="391"/>
      <c r="GJ23" s="391"/>
      <c r="GK23" s="391"/>
      <c r="GL23" s="391"/>
      <c r="GM23" s="391"/>
      <c r="GN23" s="391"/>
      <c r="GO23" s="391"/>
      <c r="GP23" s="391"/>
      <c r="GQ23" s="391"/>
      <c r="GR23" s="391"/>
      <c r="GS23" s="391"/>
      <c r="GT23" s="391"/>
      <c r="GU23" s="391"/>
      <c r="GV23" s="391"/>
      <c r="GW23" s="391"/>
      <c r="GX23" s="391"/>
      <c r="GY23" s="391"/>
      <c r="GZ23" s="391"/>
      <c r="HA23" s="391"/>
      <c r="HB23" s="391"/>
      <c r="HC23" s="391"/>
      <c r="HD23" s="391"/>
      <c r="HE23" s="391"/>
      <c r="HF23" s="391"/>
      <c r="HG23" s="391"/>
      <c r="HH23" s="391"/>
      <c r="HI23" s="391"/>
      <c r="HJ23" s="391"/>
      <c r="HK23" s="391"/>
      <c r="HL23" s="391"/>
      <c r="HM23" s="391"/>
      <c r="HN23" s="391"/>
      <c r="HO23" s="391"/>
      <c r="HP23" s="391"/>
      <c r="HQ23" s="391"/>
      <c r="HR23" s="391"/>
      <c r="HS23" s="391"/>
      <c r="HT23" s="391"/>
      <c r="HU23" s="391"/>
      <c r="HV23" s="391"/>
      <c r="HW23" s="391"/>
      <c r="HX23" s="391"/>
      <c r="HY23" s="391"/>
      <c r="HZ23" s="391"/>
      <c r="IA23" s="391"/>
      <c r="IB23" s="391"/>
      <c r="IC23" s="391"/>
      <c r="ID23" s="391"/>
      <c r="IE23" s="391"/>
      <c r="IF23" s="391"/>
      <c r="IG23" s="391"/>
      <c r="IH23" s="391"/>
      <c r="II23" s="391"/>
      <c r="IJ23" s="391"/>
      <c r="IK23" s="391"/>
      <c r="IL23" s="391"/>
      <c r="IM23" s="391"/>
      <c r="IN23" s="391"/>
      <c r="IO23" s="391"/>
      <c r="IP23" s="391"/>
      <c r="IQ23" s="391"/>
      <c r="IR23" s="391"/>
      <c r="IS23" s="391"/>
      <c r="IT23" s="391"/>
      <c r="IU23" s="391"/>
      <c r="IV23" s="391"/>
      <c r="IW23" s="391"/>
    </row>
    <row r="24" spans="1:257" s="392" customFormat="1" ht="24" customHeight="1" x14ac:dyDescent="0.25">
      <c r="A24" s="32"/>
      <c r="B24" s="378">
        <f t="shared" si="9"/>
        <v>37</v>
      </c>
      <c r="C24" s="379">
        <v>13</v>
      </c>
      <c r="D24" s="380">
        <v>56</v>
      </c>
      <c r="E24" s="381">
        <v>266</v>
      </c>
      <c r="F24" s="380">
        <v>795</v>
      </c>
      <c r="G24" s="382"/>
      <c r="H24" s="382" t="s">
        <v>2649</v>
      </c>
      <c r="I24" s="383" t="s">
        <v>2650</v>
      </c>
      <c r="J24" s="383" t="s">
        <v>2651</v>
      </c>
      <c r="K24" s="378" t="s">
        <v>2603</v>
      </c>
      <c r="L24" s="384">
        <v>38032</v>
      </c>
      <c r="M24" s="384" t="s">
        <v>2613</v>
      </c>
      <c r="N24" s="384" t="s">
        <v>2605</v>
      </c>
      <c r="O24" s="378"/>
      <c r="P24" s="378">
        <v>3</v>
      </c>
      <c r="Q24" s="378" t="s">
        <v>2614</v>
      </c>
      <c r="R24" s="383" t="s">
        <v>2607</v>
      </c>
      <c r="S24" s="383"/>
      <c r="T24" s="383"/>
      <c r="U24" s="383" t="s">
        <v>2652</v>
      </c>
      <c r="V24" s="385" t="s">
        <v>1238</v>
      </c>
      <c r="W24" s="385" t="s">
        <v>2609</v>
      </c>
      <c r="X24" s="386">
        <v>2842.92</v>
      </c>
      <c r="Y24" s="387">
        <v>49</v>
      </c>
      <c r="Z24" s="387">
        <v>28.44</v>
      </c>
      <c r="AA24" s="387">
        <v>0</v>
      </c>
      <c r="AB24" s="387">
        <v>0</v>
      </c>
      <c r="AC24" s="387"/>
      <c r="AD24" s="387"/>
      <c r="AE24" s="388"/>
      <c r="AF24" s="386">
        <f t="shared" si="1"/>
        <v>34115.040000000001</v>
      </c>
      <c r="AG24" s="387">
        <f t="shared" si="0"/>
        <v>588</v>
      </c>
      <c r="AH24" s="387">
        <f t="shared" si="0"/>
        <v>341.28000000000003</v>
      </c>
      <c r="AI24" s="387">
        <f t="shared" si="0"/>
        <v>0</v>
      </c>
      <c r="AJ24" s="387">
        <f t="shared" si="0"/>
        <v>0</v>
      </c>
      <c r="AK24" s="387">
        <f t="shared" si="2"/>
        <v>4927.7299999999996</v>
      </c>
      <c r="AL24" s="389">
        <f t="shared" si="3"/>
        <v>492.77</v>
      </c>
      <c r="AM24" s="387">
        <f t="shared" si="4"/>
        <v>1478.32</v>
      </c>
      <c r="AN24" s="387">
        <f t="shared" si="5"/>
        <v>6208.92</v>
      </c>
      <c r="AO24" s="387"/>
      <c r="AP24" s="387">
        <f t="shared" si="6"/>
        <v>1064.4000000000001</v>
      </c>
      <c r="AQ24" s="387">
        <v>7150.44</v>
      </c>
      <c r="AR24" s="387">
        <f t="shared" si="7"/>
        <v>709.56000000000006</v>
      </c>
      <c r="AS24" s="387">
        <f t="shared" ref="AS24" si="12">ROUND(X24*0.04*12,2)</f>
        <v>1364.6</v>
      </c>
      <c r="AT24" s="387"/>
      <c r="AU24" s="387"/>
      <c r="AV24" s="388"/>
      <c r="AW24" s="390">
        <f t="shared" si="8"/>
        <v>58441.06</v>
      </c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  <c r="HY24" s="391"/>
      <c r="HZ24" s="391"/>
      <c r="IA24" s="391"/>
      <c r="IB24" s="391"/>
      <c r="IC24" s="391"/>
      <c r="ID24" s="391"/>
      <c r="IE24" s="391"/>
      <c r="IF24" s="391"/>
      <c r="IG24" s="391"/>
      <c r="IH24" s="391"/>
      <c r="II24" s="391"/>
      <c r="IJ24" s="391"/>
      <c r="IK24" s="391"/>
      <c r="IL24" s="391"/>
      <c r="IM24" s="391"/>
      <c r="IN24" s="391"/>
      <c r="IO24" s="391"/>
      <c r="IP24" s="391"/>
      <c r="IQ24" s="391"/>
      <c r="IR24" s="391"/>
      <c r="IS24" s="391"/>
      <c r="IT24" s="391"/>
      <c r="IU24" s="391"/>
      <c r="IV24" s="391"/>
      <c r="IW24" s="391"/>
    </row>
    <row r="25" spans="1:257" s="392" customFormat="1" ht="24" customHeight="1" x14ac:dyDescent="0.25">
      <c r="A25" s="32"/>
      <c r="B25" s="378">
        <f t="shared" si="9"/>
        <v>38</v>
      </c>
      <c r="C25" s="379">
        <v>13</v>
      </c>
      <c r="D25" s="380">
        <v>56</v>
      </c>
      <c r="E25" s="381">
        <v>266</v>
      </c>
      <c r="F25" s="380">
        <v>795</v>
      </c>
      <c r="G25" s="382"/>
      <c r="H25" s="382" t="s">
        <v>2653</v>
      </c>
      <c r="I25" s="383" t="s">
        <v>2654</v>
      </c>
      <c r="J25" s="383" t="s">
        <v>2655</v>
      </c>
      <c r="K25" s="378" t="s">
        <v>2619</v>
      </c>
      <c r="L25" s="384">
        <v>36728</v>
      </c>
      <c r="M25" s="384" t="s">
        <v>2604</v>
      </c>
      <c r="N25" s="384" t="s">
        <v>2605</v>
      </c>
      <c r="O25" s="378">
        <v>15</v>
      </c>
      <c r="P25" s="378">
        <v>40</v>
      </c>
      <c r="Q25" s="378" t="s">
        <v>2606</v>
      </c>
      <c r="R25" s="383" t="s">
        <v>2607</v>
      </c>
      <c r="S25" s="383"/>
      <c r="T25" s="383"/>
      <c r="U25" s="383" t="s">
        <v>2608</v>
      </c>
      <c r="V25" s="385" t="s">
        <v>1238</v>
      </c>
      <c r="W25" s="385" t="s">
        <v>2609</v>
      </c>
      <c r="X25" s="386">
        <v>15135.6</v>
      </c>
      <c r="Y25" s="387">
        <v>650</v>
      </c>
      <c r="Z25" s="387">
        <v>350</v>
      </c>
      <c r="AA25" s="387">
        <v>0</v>
      </c>
      <c r="AB25" s="387">
        <v>708.5</v>
      </c>
      <c r="AC25" s="387"/>
      <c r="AD25" s="387"/>
      <c r="AE25" s="388"/>
      <c r="AF25" s="386">
        <f t="shared" si="1"/>
        <v>181627.2</v>
      </c>
      <c r="AG25" s="387">
        <f t="shared" si="0"/>
        <v>7800</v>
      </c>
      <c r="AH25" s="387">
        <f t="shared" si="0"/>
        <v>4200</v>
      </c>
      <c r="AI25" s="387">
        <f t="shared" si="0"/>
        <v>0</v>
      </c>
      <c r="AJ25" s="387">
        <f t="shared" si="0"/>
        <v>8502</v>
      </c>
      <c r="AK25" s="387">
        <f t="shared" si="2"/>
        <v>26226</v>
      </c>
      <c r="AL25" s="389">
        <f t="shared" si="3"/>
        <v>2622.6</v>
      </c>
      <c r="AM25" s="387">
        <f t="shared" si="4"/>
        <v>7867.8</v>
      </c>
      <c r="AN25" s="387">
        <f t="shared" si="5"/>
        <v>33044.76</v>
      </c>
      <c r="AO25" s="387"/>
      <c r="AP25" s="387">
        <f t="shared" si="6"/>
        <v>5664.84</v>
      </c>
      <c r="AQ25" s="387">
        <v>10942.2</v>
      </c>
      <c r="AR25" s="387">
        <f t="shared" si="7"/>
        <v>3776.5199999999995</v>
      </c>
      <c r="AS25" s="387">
        <f t="shared" si="10"/>
        <v>7200</v>
      </c>
      <c r="AT25" s="387"/>
      <c r="AU25" s="387"/>
      <c r="AV25" s="388"/>
      <c r="AW25" s="390">
        <f t="shared" si="8"/>
        <v>299473.92000000004</v>
      </c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  <c r="HY25" s="391"/>
      <c r="HZ25" s="391"/>
      <c r="IA25" s="391"/>
      <c r="IB25" s="391"/>
      <c r="IC25" s="391"/>
      <c r="ID25" s="391"/>
      <c r="IE25" s="391"/>
      <c r="IF25" s="391"/>
      <c r="IG25" s="391"/>
      <c r="IH25" s="391"/>
      <c r="II25" s="391"/>
      <c r="IJ25" s="391"/>
      <c r="IK25" s="391"/>
      <c r="IL25" s="391"/>
      <c r="IM25" s="391"/>
      <c r="IN25" s="391"/>
      <c r="IO25" s="391"/>
      <c r="IP25" s="391"/>
      <c r="IQ25" s="391"/>
      <c r="IR25" s="391"/>
      <c r="IS25" s="391"/>
      <c r="IT25" s="391"/>
      <c r="IU25" s="391"/>
      <c r="IV25" s="391"/>
      <c r="IW25" s="391"/>
    </row>
    <row r="26" spans="1:257" s="392" customFormat="1" ht="24" customHeight="1" x14ac:dyDescent="0.25">
      <c r="A26" s="32"/>
      <c r="B26" s="378">
        <f t="shared" si="9"/>
        <v>39</v>
      </c>
      <c r="C26" s="379">
        <v>13</v>
      </c>
      <c r="D26" s="380">
        <v>56</v>
      </c>
      <c r="E26" s="381">
        <v>266</v>
      </c>
      <c r="F26" s="380">
        <v>795</v>
      </c>
      <c r="G26" s="382"/>
      <c r="H26" s="382" t="s">
        <v>2656</v>
      </c>
      <c r="I26" s="383" t="s">
        <v>2657</v>
      </c>
      <c r="J26" s="383" t="s">
        <v>2658</v>
      </c>
      <c r="K26" s="378" t="s">
        <v>2603</v>
      </c>
      <c r="L26" s="384">
        <v>43865</v>
      </c>
      <c r="M26" s="384" t="s">
        <v>2613</v>
      </c>
      <c r="N26" s="384" t="s">
        <v>2605</v>
      </c>
      <c r="O26" s="378">
        <v>14</v>
      </c>
      <c r="P26" s="378">
        <v>40</v>
      </c>
      <c r="Q26" s="378" t="s">
        <v>2606</v>
      </c>
      <c r="R26" s="383" t="s">
        <v>2607</v>
      </c>
      <c r="S26" s="383"/>
      <c r="T26" s="383"/>
      <c r="U26" s="383" t="s">
        <v>2620</v>
      </c>
      <c r="V26" s="385" t="s">
        <v>1238</v>
      </c>
      <c r="W26" s="385" t="s">
        <v>2609</v>
      </c>
      <c r="X26" s="386">
        <v>14022.3</v>
      </c>
      <c r="Y26" s="387">
        <v>650</v>
      </c>
      <c r="Z26" s="387">
        <v>350</v>
      </c>
      <c r="AA26" s="387">
        <v>0</v>
      </c>
      <c r="AB26" s="387">
        <v>0</v>
      </c>
      <c r="AC26" s="387"/>
      <c r="AD26" s="387"/>
      <c r="AE26" s="388"/>
      <c r="AF26" s="386">
        <f t="shared" si="1"/>
        <v>168267.59999999998</v>
      </c>
      <c r="AG26" s="387">
        <f t="shared" si="0"/>
        <v>7800</v>
      </c>
      <c r="AH26" s="387">
        <f t="shared" si="0"/>
        <v>4200</v>
      </c>
      <c r="AI26" s="387">
        <f t="shared" si="0"/>
        <v>0</v>
      </c>
      <c r="AJ26" s="387">
        <f t="shared" si="0"/>
        <v>0</v>
      </c>
      <c r="AK26" s="387">
        <f t="shared" si="2"/>
        <v>24370.5</v>
      </c>
      <c r="AL26" s="389">
        <f t="shared" si="3"/>
        <v>2437.0500000000002</v>
      </c>
      <c r="AM26" s="387">
        <f t="shared" si="4"/>
        <v>7311.15</v>
      </c>
      <c r="AN26" s="387">
        <f t="shared" si="5"/>
        <v>30706.800000000003</v>
      </c>
      <c r="AO26" s="387"/>
      <c r="AP26" s="387">
        <f t="shared" si="6"/>
        <v>5264.04</v>
      </c>
      <c r="AQ26" s="387">
        <v>10363.08</v>
      </c>
      <c r="AR26" s="387">
        <f t="shared" si="7"/>
        <v>3509.3999999999996</v>
      </c>
      <c r="AS26" s="387">
        <f t="shared" si="10"/>
        <v>7200</v>
      </c>
      <c r="AT26" s="387"/>
      <c r="AU26" s="387"/>
      <c r="AV26" s="388"/>
      <c r="AW26" s="390">
        <f t="shared" si="8"/>
        <v>271429.62</v>
      </c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  <c r="HJ26" s="391"/>
      <c r="HK26" s="391"/>
      <c r="HL26" s="391"/>
      <c r="HM26" s="391"/>
      <c r="HN26" s="391"/>
      <c r="HO26" s="391"/>
      <c r="HP26" s="391"/>
      <c r="HQ26" s="391"/>
      <c r="HR26" s="391"/>
      <c r="HS26" s="391"/>
      <c r="HT26" s="391"/>
      <c r="HU26" s="391"/>
      <c r="HV26" s="391"/>
      <c r="HW26" s="391"/>
      <c r="HX26" s="391"/>
      <c r="HY26" s="391"/>
      <c r="HZ26" s="391"/>
      <c r="IA26" s="391"/>
      <c r="IB26" s="391"/>
      <c r="IC26" s="391"/>
      <c r="ID26" s="391"/>
      <c r="IE26" s="391"/>
      <c r="IF26" s="391"/>
      <c r="IG26" s="391"/>
      <c r="IH26" s="391"/>
      <c r="II26" s="391"/>
      <c r="IJ26" s="391"/>
      <c r="IK26" s="391"/>
      <c r="IL26" s="391"/>
      <c r="IM26" s="391"/>
      <c r="IN26" s="391"/>
      <c r="IO26" s="391"/>
      <c r="IP26" s="391"/>
      <c r="IQ26" s="391"/>
      <c r="IR26" s="391"/>
      <c r="IS26" s="391"/>
      <c r="IT26" s="391"/>
      <c r="IU26" s="391"/>
      <c r="IV26" s="391"/>
      <c r="IW26" s="391"/>
    </row>
    <row r="27" spans="1:257" s="392" customFormat="1" ht="24" customHeight="1" x14ac:dyDescent="0.25">
      <c r="A27" s="32"/>
      <c r="B27" s="378">
        <f t="shared" si="9"/>
        <v>40</v>
      </c>
      <c r="C27" s="379">
        <v>13</v>
      </c>
      <c r="D27" s="380">
        <v>56</v>
      </c>
      <c r="E27" s="381">
        <v>266</v>
      </c>
      <c r="F27" s="380">
        <v>795</v>
      </c>
      <c r="G27" s="382"/>
      <c r="H27" s="382" t="s">
        <v>2659</v>
      </c>
      <c r="I27" s="383" t="s">
        <v>2660</v>
      </c>
      <c r="J27" s="383" t="s">
        <v>2661</v>
      </c>
      <c r="K27" s="378" t="s">
        <v>2603</v>
      </c>
      <c r="L27" s="384">
        <v>40452</v>
      </c>
      <c r="M27" s="384" t="s">
        <v>2604</v>
      </c>
      <c r="N27" s="384" t="s">
        <v>2605</v>
      </c>
      <c r="O27" s="378">
        <v>14</v>
      </c>
      <c r="P27" s="378">
        <v>40</v>
      </c>
      <c r="Q27" s="378" t="s">
        <v>2606</v>
      </c>
      <c r="R27" s="383" t="s">
        <v>2607</v>
      </c>
      <c r="S27" s="383"/>
      <c r="T27" s="383"/>
      <c r="U27" s="383" t="s">
        <v>2620</v>
      </c>
      <c r="V27" s="385" t="s">
        <v>1238</v>
      </c>
      <c r="W27" s="385" t="s">
        <v>2609</v>
      </c>
      <c r="X27" s="386">
        <v>14022.3</v>
      </c>
      <c r="Y27" s="387">
        <v>650</v>
      </c>
      <c r="Z27" s="387">
        <v>350</v>
      </c>
      <c r="AA27" s="387">
        <v>0</v>
      </c>
      <c r="AB27" s="387">
        <v>425.1</v>
      </c>
      <c r="AC27" s="387"/>
      <c r="AD27" s="387"/>
      <c r="AE27" s="388"/>
      <c r="AF27" s="386">
        <f t="shared" si="1"/>
        <v>168267.59999999998</v>
      </c>
      <c r="AG27" s="387">
        <f t="shared" si="0"/>
        <v>7800</v>
      </c>
      <c r="AH27" s="387">
        <f t="shared" si="0"/>
        <v>4200</v>
      </c>
      <c r="AI27" s="387">
        <f t="shared" si="0"/>
        <v>0</v>
      </c>
      <c r="AJ27" s="387">
        <f t="shared" si="0"/>
        <v>5101.2000000000007</v>
      </c>
      <c r="AK27" s="387">
        <f t="shared" si="2"/>
        <v>24370.5</v>
      </c>
      <c r="AL27" s="389">
        <f t="shared" si="3"/>
        <v>2437.0500000000002</v>
      </c>
      <c r="AM27" s="387">
        <f t="shared" si="4"/>
        <v>7311.15</v>
      </c>
      <c r="AN27" s="387">
        <f t="shared" si="5"/>
        <v>30706.800000000003</v>
      </c>
      <c r="AO27" s="387"/>
      <c r="AP27" s="387">
        <f t="shared" si="6"/>
        <v>5264.04</v>
      </c>
      <c r="AQ27" s="387">
        <v>10483.799999999999</v>
      </c>
      <c r="AR27" s="387">
        <f t="shared" si="7"/>
        <v>3509.3999999999996</v>
      </c>
      <c r="AS27" s="387">
        <f t="shared" si="10"/>
        <v>7200</v>
      </c>
      <c r="AT27" s="387"/>
      <c r="AU27" s="387"/>
      <c r="AV27" s="388"/>
      <c r="AW27" s="390">
        <f t="shared" si="8"/>
        <v>276651.54000000004</v>
      </c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  <c r="HJ27" s="391"/>
      <c r="HK27" s="391"/>
      <c r="HL27" s="391"/>
      <c r="HM27" s="391"/>
      <c r="HN27" s="391"/>
      <c r="HO27" s="391"/>
      <c r="HP27" s="391"/>
      <c r="HQ27" s="391"/>
      <c r="HR27" s="391"/>
      <c r="HS27" s="391"/>
      <c r="HT27" s="391"/>
      <c r="HU27" s="391"/>
      <c r="HV27" s="391"/>
      <c r="HW27" s="391"/>
      <c r="HX27" s="391"/>
      <c r="HY27" s="391"/>
      <c r="HZ27" s="391"/>
      <c r="IA27" s="391"/>
      <c r="IB27" s="391"/>
      <c r="IC27" s="391"/>
      <c r="ID27" s="391"/>
      <c r="IE27" s="391"/>
      <c r="IF27" s="391"/>
      <c r="IG27" s="391"/>
      <c r="IH27" s="391"/>
      <c r="II27" s="391"/>
      <c r="IJ27" s="391"/>
      <c r="IK27" s="391"/>
      <c r="IL27" s="391"/>
      <c r="IM27" s="391"/>
      <c r="IN27" s="391"/>
      <c r="IO27" s="391"/>
      <c r="IP27" s="391"/>
      <c r="IQ27" s="391"/>
      <c r="IR27" s="391"/>
      <c r="IS27" s="391"/>
      <c r="IT27" s="391"/>
      <c r="IU27" s="391"/>
      <c r="IV27" s="391"/>
      <c r="IW27" s="391"/>
    </row>
    <row r="28" spans="1:257" s="392" customFormat="1" ht="24" customHeight="1" x14ac:dyDescent="0.25">
      <c r="A28" s="32"/>
      <c r="B28" s="378">
        <f t="shared" si="9"/>
        <v>41</v>
      </c>
      <c r="C28" s="379">
        <v>13</v>
      </c>
      <c r="D28" s="380">
        <v>56</v>
      </c>
      <c r="E28" s="381">
        <v>266</v>
      </c>
      <c r="F28" s="380">
        <v>795</v>
      </c>
      <c r="G28" s="382"/>
      <c r="H28" s="382" t="s">
        <v>2662</v>
      </c>
      <c r="I28" s="383" t="s">
        <v>2663</v>
      </c>
      <c r="J28" s="383" t="s">
        <v>2664</v>
      </c>
      <c r="K28" s="378" t="s">
        <v>2619</v>
      </c>
      <c r="L28" s="384">
        <v>37637</v>
      </c>
      <c r="M28" s="384" t="s">
        <v>2604</v>
      </c>
      <c r="N28" s="384" t="s">
        <v>2605</v>
      </c>
      <c r="O28" s="378">
        <v>14</v>
      </c>
      <c r="P28" s="378">
        <v>40</v>
      </c>
      <c r="Q28" s="378" t="s">
        <v>2606</v>
      </c>
      <c r="R28" s="383" t="s">
        <v>2607</v>
      </c>
      <c r="S28" s="383"/>
      <c r="T28" s="383"/>
      <c r="U28" s="383" t="s">
        <v>2620</v>
      </c>
      <c r="V28" s="385" t="s">
        <v>1238</v>
      </c>
      <c r="W28" s="385" t="s">
        <v>2609</v>
      </c>
      <c r="X28" s="386">
        <v>14022.3</v>
      </c>
      <c r="Y28" s="387">
        <v>650</v>
      </c>
      <c r="Z28" s="387">
        <v>350</v>
      </c>
      <c r="AA28" s="387">
        <v>0</v>
      </c>
      <c r="AB28" s="387">
        <v>566.79999999999995</v>
      </c>
      <c r="AC28" s="387"/>
      <c r="AD28" s="387"/>
      <c r="AE28" s="388"/>
      <c r="AF28" s="386">
        <f t="shared" si="1"/>
        <v>168267.59999999998</v>
      </c>
      <c r="AG28" s="387">
        <f t="shared" si="1"/>
        <v>7800</v>
      </c>
      <c r="AH28" s="387">
        <f t="shared" si="1"/>
        <v>4200</v>
      </c>
      <c r="AI28" s="387">
        <f t="shared" si="1"/>
        <v>0</v>
      </c>
      <c r="AJ28" s="387">
        <f t="shared" si="1"/>
        <v>6801.5999999999995</v>
      </c>
      <c r="AK28" s="387">
        <f t="shared" si="2"/>
        <v>24370.5</v>
      </c>
      <c r="AL28" s="389">
        <f t="shared" si="3"/>
        <v>2437.0500000000002</v>
      </c>
      <c r="AM28" s="387">
        <f t="shared" si="4"/>
        <v>7311.15</v>
      </c>
      <c r="AN28" s="387">
        <f t="shared" si="5"/>
        <v>30706.800000000003</v>
      </c>
      <c r="AO28" s="387"/>
      <c r="AP28" s="387">
        <f t="shared" si="6"/>
        <v>5264.04</v>
      </c>
      <c r="AQ28" s="387">
        <v>10524.12</v>
      </c>
      <c r="AR28" s="387">
        <f t="shared" si="7"/>
        <v>3509.3999999999996</v>
      </c>
      <c r="AS28" s="387">
        <f t="shared" si="10"/>
        <v>7200</v>
      </c>
      <c r="AT28" s="387"/>
      <c r="AU28" s="387"/>
      <c r="AV28" s="388"/>
      <c r="AW28" s="390">
        <f t="shared" si="8"/>
        <v>278392.26</v>
      </c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  <c r="HY28" s="391"/>
      <c r="HZ28" s="391"/>
      <c r="IA28" s="391"/>
      <c r="IB28" s="391"/>
      <c r="IC28" s="391"/>
      <c r="ID28" s="391"/>
      <c r="IE28" s="391"/>
      <c r="IF28" s="391"/>
      <c r="IG28" s="391"/>
      <c r="IH28" s="391"/>
      <c r="II28" s="391"/>
      <c r="IJ28" s="391"/>
      <c r="IK28" s="391"/>
      <c r="IL28" s="391"/>
      <c r="IM28" s="391"/>
      <c r="IN28" s="391"/>
      <c r="IO28" s="391"/>
      <c r="IP28" s="391"/>
      <c r="IQ28" s="391"/>
      <c r="IR28" s="391"/>
      <c r="IS28" s="391"/>
      <c r="IT28" s="391"/>
      <c r="IU28" s="391"/>
      <c r="IV28" s="391"/>
      <c r="IW28" s="391"/>
    </row>
    <row r="29" spans="1:257" s="392" customFormat="1" ht="24" customHeight="1" x14ac:dyDescent="0.25">
      <c r="A29" s="32"/>
      <c r="B29" s="378">
        <f t="shared" si="9"/>
        <v>42</v>
      </c>
      <c r="C29" s="379">
        <v>13</v>
      </c>
      <c r="D29" s="380">
        <v>56</v>
      </c>
      <c r="E29" s="381">
        <v>266</v>
      </c>
      <c r="F29" s="380">
        <v>795</v>
      </c>
      <c r="G29" s="382"/>
      <c r="H29" s="382" t="s">
        <v>2665</v>
      </c>
      <c r="I29" s="383" t="s">
        <v>2666</v>
      </c>
      <c r="J29" s="383" t="s">
        <v>2667</v>
      </c>
      <c r="K29" s="378" t="s">
        <v>2619</v>
      </c>
      <c r="L29" s="384">
        <v>40969</v>
      </c>
      <c r="M29" s="384" t="s">
        <v>2604</v>
      </c>
      <c r="N29" s="384" t="s">
        <v>2605</v>
      </c>
      <c r="O29" s="378">
        <v>15</v>
      </c>
      <c r="P29" s="378">
        <v>40</v>
      </c>
      <c r="Q29" s="378" t="s">
        <v>2606</v>
      </c>
      <c r="R29" s="383" t="s">
        <v>2607</v>
      </c>
      <c r="S29" s="383"/>
      <c r="T29" s="383"/>
      <c r="U29" s="383" t="s">
        <v>2608</v>
      </c>
      <c r="V29" s="385" t="s">
        <v>1238</v>
      </c>
      <c r="W29" s="385" t="s">
        <v>2609</v>
      </c>
      <c r="X29" s="386">
        <v>15135.6</v>
      </c>
      <c r="Y29" s="387">
        <v>650</v>
      </c>
      <c r="Z29" s="387">
        <v>350</v>
      </c>
      <c r="AA29" s="387">
        <v>0</v>
      </c>
      <c r="AB29" s="387">
        <v>283.39999999999998</v>
      </c>
      <c r="AC29" s="387"/>
      <c r="AD29" s="387"/>
      <c r="AE29" s="388"/>
      <c r="AF29" s="386">
        <f t="shared" si="1"/>
        <v>181627.2</v>
      </c>
      <c r="AG29" s="387">
        <f t="shared" si="1"/>
        <v>7800</v>
      </c>
      <c r="AH29" s="387">
        <f t="shared" si="1"/>
        <v>4200</v>
      </c>
      <c r="AI29" s="387">
        <f t="shared" si="1"/>
        <v>0</v>
      </c>
      <c r="AJ29" s="387">
        <f t="shared" si="1"/>
        <v>3400.7999999999997</v>
      </c>
      <c r="AK29" s="387">
        <f t="shared" si="2"/>
        <v>26226</v>
      </c>
      <c r="AL29" s="389">
        <f t="shared" si="3"/>
        <v>2622.6</v>
      </c>
      <c r="AM29" s="387">
        <f t="shared" si="4"/>
        <v>7867.8</v>
      </c>
      <c r="AN29" s="387">
        <f t="shared" si="5"/>
        <v>33044.76</v>
      </c>
      <c r="AO29" s="387"/>
      <c r="AP29" s="387">
        <f t="shared" si="6"/>
        <v>5664.84</v>
      </c>
      <c r="AQ29" s="387">
        <v>10821.48</v>
      </c>
      <c r="AR29" s="387">
        <f t="shared" si="7"/>
        <v>3776.5199999999995</v>
      </c>
      <c r="AS29" s="387">
        <f t="shared" si="10"/>
        <v>7200</v>
      </c>
      <c r="AT29" s="387"/>
      <c r="AU29" s="387"/>
      <c r="AV29" s="388"/>
      <c r="AW29" s="390">
        <f t="shared" si="8"/>
        <v>294252</v>
      </c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  <c r="HY29" s="391"/>
      <c r="HZ29" s="391"/>
      <c r="IA29" s="391"/>
      <c r="IB29" s="391"/>
      <c r="IC29" s="391"/>
      <c r="ID29" s="391"/>
      <c r="IE29" s="391"/>
      <c r="IF29" s="391"/>
      <c r="IG29" s="391"/>
      <c r="IH29" s="391"/>
      <c r="II29" s="391"/>
      <c r="IJ29" s="391"/>
      <c r="IK29" s="391"/>
      <c r="IL29" s="391"/>
      <c r="IM29" s="391"/>
      <c r="IN29" s="391"/>
      <c r="IO29" s="391"/>
      <c r="IP29" s="391"/>
      <c r="IQ29" s="391"/>
      <c r="IR29" s="391"/>
      <c r="IS29" s="391"/>
      <c r="IT29" s="391"/>
      <c r="IU29" s="391"/>
      <c r="IV29" s="391"/>
      <c r="IW29" s="391"/>
    </row>
    <row r="30" spans="1:257" s="392" customFormat="1" ht="24" customHeight="1" x14ac:dyDescent="0.25">
      <c r="A30" s="32"/>
      <c r="B30" s="378">
        <f t="shared" si="9"/>
        <v>43</v>
      </c>
      <c r="C30" s="379">
        <v>13</v>
      </c>
      <c r="D30" s="380">
        <v>56</v>
      </c>
      <c r="E30" s="381">
        <v>266</v>
      </c>
      <c r="F30" s="380">
        <v>795</v>
      </c>
      <c r="G30" s="382"/>
      <c r="H30" s="382" t="s">
        <v>2668</v>
      </c>
      <c r="I30" s="383" t="s">
        <v>2669</v>
      </c>
      <c r="J30" s="383" t="s">
        <v>2670</v>
      </c>
      <c r="K30" s="378" t="s">
        <v>2619</v>
      </c>
      <c r="L30" s="384">
        <v>41852</v>
      </c>
      <c r="M30" s="384" t="s">
        <v>2604</v>
      </c>
      <c r="N30" s="384" t="s">
        <v>2605</v>
      </c>
      <c r="O30" s="378">
        <v>14</v>
      </c>
      <c r="P30" s="378">
        <v>40</v>
      </c>
      <c r="Q30" s="378" t="s">
        <v>2606</v>
      </c>
      <c r="R30" s="383" t="s">
        <v>2607</v>
      </c>
      <c r="S30" s="383"/>
      <c r="T30" s="383"/>
      <c r="U30" s="383" t="s">
        <v>2620</v>
      </c>
      <c r="V30" s="385" t="s">
        <v>1238</v>
      </c>
      <c r="W30" s="385" t="s">
        <v>2609</v>
      </c>
      <c r="X30" s="386">
        <v>14022.3</v>
      </c>
      <c r="Y30" s="387">
        <v>650</v>
      </c>
      <c r="Z30" s="387">
        <v>350</v>
      </c>
      <c r="AA30" s="387">
        <v>0</v>
      </c>
      <c r="AB30" s="387">
        <v>283.39999999999998</v>
      </c>
      <c r="AC30" s="387"/>
      <c r="AD30" s="387"/>
      <c r="AE30" s="388"/>
      <c r="AF30" s="386">
        <f t="shared" si="1"/>
        <v>168267.59999999998</v>
      </c>
      <c r="AG30" s="387">
        <f t="shared" si="1"/>
        <v>7800</v>
      </c>
      <c r="AH30" s="387">
        <f t="shared" si="1"/>
        <v>4200</v>
      </c>
      <c r="AI30" s="387">
        <f t="shared" si="1"/>
        <v>0</v>
      </c>
      <c r="AJ30" s="387">
        <f t="shared" si="1"/>
        <v>3400.7999999999997</v>
      </c>
      <c r="AK30" s="387">
        <f t="shared" si="2"/>
        <v>24370.5</v>
      </c>
      <c r="AL30" s="389">
        <f t="shared" si="3"/>
        <v>2437.0500000000002</v>
      </c>
      <c r="AM30" s="387">
        <f t="shared" si="4"/>
        <v>7311.15</v>
      </c>
      <c r="AN30" s="387">
        <f t="shared" si="5"/>
        <v>30706.800000000003</v>
      </c>
      <c r="AO30" s="387"/>
      <c r="AP30" s="387">
        <f t="shared" si="6"/>
        <v>5264.04</v>
      </c>
      <c r="AQ30" s="387">
        <v>10443.6</v>
      </c>
      <c r="AR30" s="387">
        <f t="shared" si="7"/>
        <v>3509.3999999999996</v>
      </c>
      <c r="AS30" s="387">
        <f t="shared" si="10"/>
        <v>7200</v>
      </c>
      <c r="AT30" s="387"/>
      <c r="AU30" s="387"/>
      <c r="AV30" s="388"/>
      <c r="AW30" s="390">
        <f t="shared" si="8"/>
        <v>274910.94</v>
      </c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  <c r="HY30" s="391"/>
      <c r="HZ30" s="391"/>
      <c r="IA30" s="391"/>
      <c r="IB30" s="391"/>
      <c r="IC30" s="391"/>
      <c r="ID30" s="391"/>
      <c r="IE30" s="391"/>
      <c r="IF30" s="391"/>
      <c r="IG30" s="391"/>
      <c r="IH30" s="391"/>
      <c r="II30" s="391"/>
      <c r="IJ30" s="391"/>
      <c r="IK30" s="391"/>
      <c r="IL30" s="391"/>
      <c r="IM30" s="391"/>
      <c r="IN30" s="391"/>
      <c r="IO30" s="391"/>
      <c r="IP30" s="391"/>
      <c r="IQ30" s="391"/>
      <c r="IR30" s="391"/>
      <c r="IS30" s="391"/>
      <c r="IT30" s="391"/>
      <c r="IU30" s="391"/>
      <c r="IV30" s="391"/>
      <c r="IW30" s="391"/>
    </row>
    <row r="31" spans="1:257" s="392" customFormat="1" ht="24" customHeight="1" x14ac:dyDescent="0.25">
      <c r="A31" s="32"/>
      <c r="B31" s="378">
        <f t="shared" si="9"/>
        <v>44</v>
      </c>
      <c r="C31" s="379">
        <v>13</v>
      </c>
      <c r="D31" s="380">
        <v>56</v>
      </c>
      <c r="E31" s="381">
        <v>266</v>
      </c>
      <c r="F31" s="380">
        <v>795</v>
      </c>
      <c r="G31" s="382"/>
      <c r="H31" s="382" t="s">
        <v>2671</v>
      </c>
      <c r="I31" s="383" t="s">
        <v>2672</v>
      </c>
      <c r="J31" s="383" t="s">
        <v>2673</v>
      </c>
      <c r="K31" s="378" t="s">
        <v>2619</v>
      </c>
      <c r="L31" s="384">
        <v>42219</v>
      </c>
      <c r="M31" s="384" t="s">
        <v>2604</v>
      </c>
      <c r="N31" s="384" t="s">
        <v>2605</v>
      </c>
      <c r="O31" s="378">
        <v>14</v>
      </c>
      <c r="P31" s="378">
        <v>40</v>
      </c>
      <c r="Q31" s="378" t="s">
        <v>2606</v>
      </c>
      <c r="R31" s="383" t="s">
        <v>2607</v>
      </c>
      <c r="S31" s="383"/>
      <c r="T31" s="383"/>
      <c r="U31" s="383" t="s">
        <v>2620</v>
      </c>
      <c r="V31" s="385" t="s">
        <v>1238</v>
      </c>
      <c r="W31" s="385" t="s">
        <v>2609</v>
      </c>
      <c r="X31" s="386">
        <v>14022.3</v>
      </c>
      <c r="Y31" s="387">
        <v>650</v>
      </c>
      <c r="Z31" s="387">
        <v>350</v>
      </c>
      <c r="AA31" s="387">
        <v>0</v>
      </c>
      <c r="AB31" s="387">
        <v>283.39999999999998</v>
      </c>
      <c r="AC31" s="387"/>
      <c r="AD31" s="387"/>
      <c r="AE31" s="388"/>
      <c r="AF31" s="386">
        <f t="shared" si="1"/>
        <v>168267.59999999998</v>
      </c>
      <c r="AG31" s="387">
        <f t="shared" si="1"/>
        <v>7800</v>
      </c>
      <c r="AH31" s="387">
        <f t="shared" si="1"/>
        <v>4200</v>
      </c>
      <c r="AI31" s="387">
        <f t="shared" si="1"/>
        <v>0</v>
      </c>
      <c r="AJ31" s="387">
        <f t="shared" si="1"/>
        <v>3400.7999999999997</v>
      </c>
      <c r="AK31" s="387">
        <f t="shared" si="2"/>
        <v>24370.5</v>
      </c>
      <c r="AL31" s="389">
        <f t="shared" si="3"/>
        <v>2437.0500000000002</v>
      </c>
      <c r="AM31" s="387">
        <f t="shared" si="4"/>
        <v>7311.15</v>
      </c>
      <c r="AN31" s="387">
        <f t="shared" si="5"/>
        <v>30706.800000000003</v>
      </c>
      <c r="AO31" s="387"/>
      <c r="AP31" s="387">
        <f t="shared" si="6"/>
        <v>5264.04</v>
      </c>
      <c r="AQ31" s="387">
        <v>10443.6</v>
      </c>
      <c r="AR31" s="387">
        <f t="shared" si="7"/>
        <v>3509.3999999999996</v>
      </c>
      <c r="AS31" s="387">
        <f t="shared" si="10"/>
        <v>7200</v>
      </c>
      <c r="AT31" s="387"/>
      <c r="AU31" s="387"/>
      <c r="AV31" s="388"/>
      <c r="AW31" s="390">
        <f t="shared" si="8"/>
        <v>274910.94</v>
      </c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391"/>
      <c r="FQ31" s="391"/>
      <c r="FR31" s="391"/>
      <c r="FS31" s="391"/>
      <c r="FT31" s="391"/>
      <c r="FU31" s="391"/>
      <c r="FV31" s="391"/>
      <c r="FW31" s="391"/>
      <c r="FX31" s="391"/>
      <c r="FY31" s="391"/>
      <c r="FZ31" s="391"/>
      <c r="GA31" s="391"/>
      <c r="GB31" s="391"/>
      <c r="GC31" s="391"/>
      <c r="GD31" s="391"/>
      <c r="GE31" s="391"/>
      <c r="GF31" s="391"/>
      <c r="GG31" s="391"/>
      <c r="GH31" s="391"/>
      <c r="GI31" s="391"/>
      <c r="GJ31" s="391"/>
      <c r="GK31" s="391"/>
      <c r="GL31" s="391"/>
      <c r="GM31" s="391"/>
      <c r="GN31" s="391"/>
      <c r="GO31" s="391"/>
      <c r="GP31" s="391"/>
      <c r="GQ31" s="391"/>
      <c r="GR31" s="391"/>
      <c r="GS31" s="391"/>
      <c r="GT31" s="391"/>
      <c r="GU31" s="391"/>
      <c r="GV31" s="391"/>
      <c r="GW31" s="391"/>
      <c r="GX31" s="391"/>
      <c r="GY31" s="391"/>
      <c r="GZ31" s="391"/>
      <c r="HA31" s="391"/>
      <c r="HB31" s="391"/>
      <c r="HC31" s="391"/>
      <c r="HD31" s="391"/>
      <c r="HE31" s="391"/>
      <c r="HF31" s="391"/>
      <c r="HG31" s="391"/>
      <c r="HH31" s="391"/>
      <c r="HI31" s="391"/>
      <c r="HJ31" s="391"/>
      <c r="HK31" s="391"/>
      <c r="HL31" s="391"/>
      <c r="HM31" s="391"/>
      <c r="HN31" s="391"/>
      <c r="HO31" s="391"/>
      <c r="HP31" s="391"/>
      <c r="HQ31" s="391"/>
      <c r="HR31" s="391"/>
      <c r="HS31" s="391"/>
      <c r="HT31" s="391"/>
      <c r="HU31" s="391"/>
      <c r="HV31" s="391"/>
      <c r="HW31" s="391"/>
      <c r="HX31" s="391"/>
      <c r="HY31" s="391"/>
      <c r="HZ31" s="391"/>
      <c r="IA31" s="391"/>
      <c r="IB31" s="391"/>
      <c r="IC31" s="391"/>
      <c r="ID31" s="391"/>
      <c r="IE31" s="391"/>
      <c r="IF31" s="391"/>
      <c r="IG31" s="391"/>
      <c r="IH31" s="391"/>
      <c r="II31" s="391"/>
      <c r="IJ31" s="391"/>
      <c r="IK31" s="391"/>
      <c r="IL31" s="391"/>
      <c r="IM31" s="391"/>
      <c r="IN31" s="391"/>
      <c r="IO31" s="391"/>
      <c r="IP31" s="391"/>
      <c r="IQ31" s="391"/>
      <c r="IR31" s="391"/>
      <c r="IS31" s="391"/>
      <c r="IT31" s="391"/>
      <c r="IU31" s="391"/>
      <c r="IV31" s="391"/>
      <c r="IW31" s="391"/>
    </row>
    <row r="32" spans="1:257" s="392" customFormat="1" ht="24" customHeight="1" x14ac:dyDescent="0.25">
      <c r="A32" s="32"/>
      <c r="B32" s="378">
        <f t="shared" si="9"/>
        <v>45</v>
      </c>
      <c r="C32" s="379">
        <v>13</v>
      </c>
      <c r="D32" s="380">
        <v>56</v>
      </c>
      <c r="E32" s="381">
        <v>266</v>
      </c>
      <c r="F32" s="380">
        <v>795</v>
      </c>
      <c r="G32" s="382"/>
      <c r="H32" s="382" t="s">
        <v>2674</v>
      </c>
      <c r="I32" s="383" t="s">
        <v>2675</v>
      </c>
      <c r="J32" s="383" t="s">
        <v>2676</v>
      </c>
      <c r="K32" s="378" t="s">
        <v>2619</v>
      </c>
      <c r="L32" s="384">
        <v>42919</v>
      </c>
      <c r="M32" s="384" t="s">
        <v>2604</v>
      </c>
      <c r="N32" s="384" t="s">
        <v>2605</v>
      </c>
      <c r="O32" s="378">
        <v>14</v>
      </c>
      <c r="P32" s="378">
        <v>40</v>
      </c>
      <c r="Q32" s="378" t="s">
        <v>2606</v>
      </c>
      <c r="R32" s="383" t="s">
        <v>2607</v>
      </c>
      <c r="S32" s="383"/>
      <c r="T32" s="383"/>
      <c r="U32" s="383" t="s">
        <v>2620</v>
      </c>
      <c r="V32" s="385" t="s">
        <v>1238</v>
      </c>
      <c r="W32" s="385" t="s">
        <v>2609</v>
      </c>
      <c r="X32" s="386">
        <v>14022.3</v>
      </c>
      <c r="Y32" s="387">
        <v>650</v>
      </c>
      <c r="Z32" s="387">
        <v>350</v>
      </c>
      <c r="AA32" s="387">
        <v>0</v>
      </c>
      <c r="AB32" s="387">
        <v>0</v>
      </c>
      <c r="AC32" s="387"/>
      <c r="AD32" s="387"/>
      <c r="AE32" s="388"/>
      <c r="AF32" s="386">
        <f t="shared" si="1"/>
        <v>168267.59999999998</v>
      </c>
      <c r="AG32" s="387">
        <f t="shared" si="1"/>
        <v>7800</v>
      </c>
      <c r="AH32" s="387">
        <f t="shared" si="1"/>
        <v>4200</v>
      </c>
      <c r="AI32" s="387">
        <f t="shared" si="1"/>
        <v>0</v>
      </c>
      <c r="AJ32" s="387">
        <f t="shared" si="1"/>
        <v>0</v>
      </c>
      <c r="AK32" s="387">
        <f t="shared" si="2"/>
        <v>24370.5</v>
      </c>
      <c r="AL32" s="389">
        <f t="shared" si="3"/>
        <v>2437.0500000000002</v>
      </c>
      <c r="AM32" s="387">
        <f t="shared" si="4"/>
        <v>7311.15</v>
      </c>
      <c r="AN32" s="387">
        <f t="shared" si="5"/>
        <v>30706.800000000003</v>
      </c>
      <c r="AO32" s="387"/>
      <c r="AP32" s="387">
        <f t="shared" si="6"/>
        <v>5264.04</v>
      </c>
      <c r="AQ32" s="387">
        <v>10363.08</v>
      </c>
      <c r="AR32" s="387">
        <f t="shared" si="7"/>
        <v>3509.3999999999996</v>
      </c>
      <c r="AS32" s="387">
        <f t="shared" si="10"/>
        <v>7200</v>
      </c>
      <c r="AT32" s="387"/>
      <c r="AU32" s="387"/>
      <c r="AV32" s="388"/>
      <c r="AW32" s="390">
        <f t="shared" si="8"/>
        <v>271429.62</v>
      </c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1"/>
      <c r="CC32" s="391"/>
      <c r="CD32" s="391"/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1"/>
      <c r="CQ32" s="391"/>
      <c r="CR32" s="391"/>
      <c r="CS32" s="391"/>
      <c r="CT32" s="391"/>
      <c r="CU32" s="391"/>
      <c r="CV32" s="391"/>
      <c r="CW32" s="391"/>
      <c r="CX32" s="391"/>
      <c r="CY32" s="391"/>
      <c r="CZ32" s="391"/>
      <c r="DA32" s="391"/>
      <c r="DB32" s="391"/>
      <c r="DC32" s="391"/>
      <c r="DD32" s="391"/>
      <c r="DE32" s="391"/>
      <c r="DF32" s="391"/>
      <c r="DG32" s="391"/>
      <c r="DH32" s="391"/>
      <c r="DI32" s="391"/>
      <c r="DJ32" s="391"/>
      <c r="DK32" s="391"/>
      <c r="DL32" s="391"/>
      <c r="DM32" s="391"/>
      <c r="DN32" s="391"/>
      <c r="DO32" s="391"/>
      <c r="DP32" s="391"/>
      <c r="DQ32" s="391"/>
      <c r="DR32" s="391"/>
      <c r="DS32" s="391"/>
      <c r="DT32" s="391"/>
      <c r="DU32" s="391"/>
      <c r="DV32" s="391"/>
      <c r="DW32" s="391"/>
      <c r="DX32" s="391"/>
      <c r="DY32" s="391"/>
      <c r="DZ32" s="391"/>
      <c r="EA32" s="391"/>
      <c r="EB32" s="391"/>
      <c r="EC32" s="391"/>
      <c r="ED32" s="391"/>
      <c r="EE32" s="391"/>
      <c r="EF32" s="391"/>
      <c r="EG32" s="391"/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1"/>
      <c r="EU32" s="391"/>
      <c r="EV32" s="391"/>
      <c r="EW32" s="391"/>
      <c r="EX32" s="391"/>
      <c r="EY32" s="391"/>
      <c r="EZ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1"/>
      <c r="FL32" s="391"/>
      <c r="FM32" s="391"/>
      <c r="FN32" s="391"/>
      <c r="FO32" s="391"/>
      <c r="FP32" s="391"/>
      <c r="FQ32" s="391"/>
      <c r="FR32" s="391"/>
      <c r="FS32" s="391"/>
      <c r="FT32" s="391"/>
      <c r="FU32" s="391"/>
      <c r="FV32" s="391"/>
      <c r="FW32" s="391"/>
      <c r="FX32" s="391"/>
      <c r="FY32" s="391"/>
      <c r="FZ32" s="391"/>
      <c r="GA32" s="391"/>
      <c r="GB32" s="391"/>
      <c r="GC32" s="391"/>
      <c r="GD32" s="391"/>
      <c r="GE32" s="391"/>
      <c r="GF32" s="391"/>
      <c r="GG32" s="391"/>
      <c r="GH32" s="391"/>
      <c r="GI32" s="391"/>
      <c r="GJ32" s="391"/>
      <c r="GK32" s="391"/>
      <c r="GL32" s="391"/>
      <c r="GM32" s="391"/>
      <c r="GN32" s="391"/>
      <c r="GO32" s="391"/>
      <c r="GP32" s="391"/>
      <c r="GQ32" s="391"/>
      <c r="GR32" s="391"/>
      <c r="GS32" s="391"/>
      <c r="GT32" s="391"/>
      <c r="GU32" s="391"/>
      <c r="GV32" s="391"/>
      <c r="GW32" s="391"/>
      <c r="GX32" s="391"/>
      <c r="GY32" s="391"/>
      <c r="GZ32" s="391"/>
      <c r="HA32" s="391"/>
      <c r="HB32" s="391"/>
      <c r="HC32" s="391"/>
      <c r="HD32" s="391"/>
      <c r="HE32" s="391"/>
      <c r="HF32" s="391"/>
      <c r="HG32" s="391"/>
      <c r="HH32" s="391"/>
      <c r="HI32" s="391"/>
      <c r="HJ32" s="391"/>
      <c r="HK32" s="391"/>
      <c r="HL32" s="391"/>
      <c r="HM32" s="391"/>
      <c r="HN32" s="391"/>
      <c r="HO32" s="391"/>
      <c r="HP32" s="391"/>
      <c r="HQ32" s="391"/>
      <c r="HR32" s="391"/>
      <c r="HS32" s="391"/>
      <c r="HT32" s="391"/>
      <c r="HU32" s="391"/>
      <c r="HV32" s="391"/>
      <c r="HW32" s="391"/>
      <c r="HX32" s="391"/>
      <c r="HY32" s="391"/>
      <c r="HZ32" s="391"/>
      <c r="IA32" s="391"/>
      <c r="IB32" s="391"/>
      <c r="IC32" s="391"/>
      <c r="ID32" s="391"/>
      <c r="IE32" s="391"/>
      <c r="IF32" s="391"/>
      <c r="IG32" s="391"/>
      <c r="IH32" s="391"/>
      <c r="II32" s="391"/>
      <c r="IJ32" s="391"/>
      <c r="IK32" s="391"/>
      <c r="IL32" s="391"/>
      <c r="IM32" s="391"/>
      <c r="IN32" s="391"/>
      <c r="IO32" s="391"/>
      <c r="IP32" s="391"/>
      <c r="IQ32" s="391"/>
      <c r="IR32" s="391"/>
      <c r="IS32" s="391"/>
      <c r="IT32" s="391"/>
      <c r="IU32" s="391"/>
      <c r="IV32" s="391"/>
      <c r="IW32" s="391"/>
    </row>
    <row r="33" spans="1:257" s="392" customFormat="1" ht="24" customHeight="1" x14ac:dyDescent="0.25">
      <c r="A33" s="32"/>
      <c r="B33" s="378">
        <f t="shared" si="9"/>
        <v>46</v>
      </c>
      <c r="C33" s="379">
        <v>13</v>
      </c>
      <c r="D33" s="380">
        <v>56</v>
      </c>
      <c r="E33" s="381">
        <v>266</v>
      </c>
      <c r="F33" s="380">
        <v>795</v>
      </c>
      <c r="G33" s="382"/>
      <c r="H33" s="382" t="s">
        <v>2677</v>
      </c>
      <c r="I33" s="383" t="s">
        <v>2678</v>
      </c>
      <c r="J33" s="383" t="s">
        <v>2679</v>
      </c>
      <c r="K33" s="378" t="s">
        <v>2619</v>
      </c>
      <c r="L33" s="384">
        <v>42919</v>
      </c>
      <c r="M33" s="384" t="s">
        <v>2604</v>
      </c>
      <c r="N33" s="384" t="s">
        <v>2605</v>
      </c>
      <c r="O33" s="378">
        <v>15</v>
      </c>
      <c r="P33" s="378">
        <v>40</v>
      </c>
      <c r="Q33" s="378" t="s">
        <v>2606</v>
      </c>
      <c r="R33" s="383" t="s">
        <v>2607</v>
      </c>
      <c r="S33" s="383"/>
      <c r="T33" s="383"/>
      <c r="U33" s="383" t="s">
        <v>2608</v>
      </c>
      <c r="V33" s="385" t="s">
        <v>1238</v>
      </c>
      <c r="W33" s="385" t="s">
        <v>2609</v>
      </c>
      <c r="X33" s="386">
        <v>15135.6</v>
      </c>
      <c r="Y33" s="387">
        <v>650</v>
      </c>
      <c r="Z33" s="387">
        <v>350</v>
      </c>
      <c r="AA33" s="387">
        <v>0</v>
      </c>
      <c r="AB33" s="387">
        <v>0</v>
      </c>
      <c r="AC33" s="387"/>
      <c r="AD33" s="387"/>
      <c r="AE33" s="388"/>
      <c r="AF33" s="386">
        <f t="shared" si="1"/>
        <v>181627.2</v>
      </c>
      <c r="AG33" s="387">
        <f t="shared" si="1"/>
        <v>7800</v>
      </c>
      <c r="AH33" s="387">
        <f t="shared" si="1"/>
        <v>4200</v>
      </c>
      <c r="AI33" s="387">
        <f t="shared" si="1"/>
        <v>0</v>
      </c>
      <c r="AJ33" s="387">
        <f t="shared" si="1"/>
        <v>0</v>
      </c>
      <c r="AK33" s="387">
        <f t="shared" si="2"/>
        <v>26226</v>
      </c>
      <c r="AL33" s="389">
        <f t="shared" si="3"/>
        <v>2622.6</v>
      </c>
      <c r="AM33" s="387">
        <f t="shared" si="4"/>
        <v>7867.8</v>
      </c>
      <c r="AN33" s="387">
        <f t="shared" si="5"/>
        <v>33044.76</v>
      </c>
      <c r="AO33" s="387"/>
      <c r="AP33" s="387">
        <f t="shared" si="6"/>
        <v>5664.84</v>
      </c>
      <c r="AQ33" s="387">
        <v>10740.96</v>
      </c>
      <c r="AR33" s="387">
        <f t="shared" si="7"/>
        <v>3776.5199999999995</v>
      </c>
      <c r="AS33" s="387">
        <f t="shared" si="10"/>
        <v>7200</v>
      </c>
      <c r="AT33" s="387"/>
      <c r="AU33" s="387"/>
      <c r="AV33" s="388"/>
      <c r="AW33" s="390">
        <f t="shared" si="8"/>
        <v>290770.68000000005</v>
      </c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  <c r="HY33" s="391"/>
      <c r="HZ33" s="391"/>
      <c r="IA33" s="391"/>
      <c r="IB33" s="391"/>
      <c r="IC33" s="391"/>
      <c r="ID33" s="391"/>
      <c r="IE33" s="391"/>
      <c r="IF33" s="391"/>
      <c r="IG33" s="391"/>
      <c r="IH33" s="391"/>
      <c r="II33" s="391"/>
      <c r="IJ33" s="391"/>
      <c r="IK33" s="391"/>
      <c r="IL33" s="391"/>
      <c r="IM33" s="391"/>
      <c r="IN33" s="391"/>
      <c r="IO33" s="391"/>
      <c r="IP33" s="391"/>
      <c r="IQ33" s="391"/>
      <c r="IR33" s="391"/>
      <c r="IS33" s="391"/>
      <c r="IT33" s="391"/>
      <c r="IU33" s="391"/>
      <c r="IV33" s="391"/>
      <c r="IW33" s="391"/>
    </row>
    <row r="34" spans="1:257" s="392" customFormat="1" ht="24" customHeight="1" x14ac:dyDescent="0.25">
      <c r="A34" s="32"/>
      <c r="B34" s="378">
        <f t="shared" si="9"/>
        <v>47</v>
      </c>
      <c r="C34" s="379">
        <v>13</v>
      </c>
      <c r="D34" s="380">
        <v>56</v>
      </c>
      <c r="E34" s="381">
        <v>266</v>
      </c>
      <c r="F34" s="380">
        <v>795</v>
      </c>
      <c r="G34" s="382"/>
      <c r="H34" s="382" t="s">
        <v>2680</v>
      </c>
      <c r="I34" s="383" t="s">
        <v>2681</v>
      </c>
      <c r="J34" s="383" t="s">
        <v>2682</v>
      </c>
      <c r="K34" s="378" t="s">
        <v>2619</v>
      </c>
      <c r="L34" s="384">
        <v>43647</v>
      </c>
      <c r="M34" s="384" t="s">
        <v>2613</v>
      </c>
      <c r="N34" s="384" t="s">
        <v>2605</v>
      </c>
      <c r="O34" s="378">
        <v>16</v>
      </c>
      <c r="P34" s="378">
        <v>40</v>
      </c>
      <c r="Q34" s="378" t="s">
        <v>2606</v>
      </c>
      <c r="R34" s="383" t="s">
        <v>2607</v>
      </c>
      <c r="S34" s="383"/>
      <c r="T34" s="383"/>
      <c r="U34" s="383" t="s">
        <v>2683</v>
      </c>
      <c r="V34" s="385" t="s">
        <v>1238</v>
      </c>
      <c r="W34" s="385" t="s">
        <v>2609</v>
      </c>
      <c r="X34" s="386">
        <v>17551.169999999998</v>
      </c>
      <c r="Y34" s="387">
        <v>650</v>
      </c>
      <c r="Z34" s="387">
        <v>350</v>
      </c>
      <c r="AA34" s="387">
        <v>0</v>
      </c>
      <c r="AB34" s="387">
        <v>0</v>
      </c>
      <c r="AC34" s="387"/>
      <c r="AD34" s="387"/>
      <c r="AE34" s="388"/>
      <c r="AF34" s="386">
        <f t="shared" si="1"/>
        <v>210614.03999999998</v>
      </c>
      <c r="AG34" s="387">
        <f t="shared" si="1"/>
        <v>7800</v>
      </c>
      <c r="AH34" s="387">
        <f t="shared" si="1"/>
        <v>4200</v>
      </c>
      <c r="AI34" s="387">
        <f t="shared" si="1"/>
        <v>0</v>
      </c>
      <c r="AJ34" s="387">
        <f t="shared" si="1"/>
        <v>0</v>
      </c>
      <c r="AK34" s="387">
        <f t="shared" si="2"/>
        <v>30251.95</v>
      </c>
      <c r="AL34" s="389">
        <f t="shared" si="3"/>
        <v>3025.2</v>
      </c>
      <c r="AM34" s="387">
        <f t="shared" si="4"/>
        <v>9075.59</v>
      </c>
      <c r="AN34" s="387">
        <f t="shared" si="5"/>
        <v>38117.399999999994</v>
      </c>
      <c r="AO34" s="387"/>
      <c r="AP34" s="387">
        <f t="shared" si="6"/>
        <v>6534.48</v>
      </c>
      <c r="AQ34" s="387">
        <v>11560.8</v>
      </c>
      <c r="AR34" s="387">
        <f t="shared" si="7"/>
        <v>4356.24</v>
      </c>
      <c r="AS34" s="387">
        <f t="shared" si="10"/>
        <v>7200</v>
      </c>
      <c r="AT34" s="387"/>
      <c r="AU34" s="387"/>
      <c r="AV34" s="388"/>
      <c r="AW34" s="390">
        <f t="shared" si="8"/>
        <v>332735.7</v>
      </c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  <c r="HY34" s="391"/>
      <c r="HZ34" s="391"/>
      <c r="IA34" s="391"/>
      <c r="IB34" s="391"/>
      <c r="IC34" s="391"/>
      <c r="ID34" s="391"/>
      <c r="IE34" s="391"/>
      <c r="IF34" s="391"/>
      <c r="IG34" s="391"/>
      <c r="IH34" s="391"/>
      <c r="II34" s="391"/>
      <c r="IJ34" s="391"/>
      <c r="IK34" s="391"/>
      <c r="IL34" s="391"/>
      <c r="IM34" s="391"/>
      <c r="IN34" s="391"/>
      <c r="IO34" s="391"/>
      <c r="IP34" s="391"/>
      <c r="IQ34" s="391"/>
      <c r="IR34" s="391"/>
      <c r="IS34" s="391"/>
      <c r="IT34" s="391"/>
      <c r="IU34" s="391"/>
      <c r="IV34" s="391"/>
      <c r="IW34" s="391"/>
    </row>
    <row r="35" spans="1:257" s="392" customFormat="1" ht="24" customHeight="1" x14ac:dyDescent="0.25">
      <c r="A35" s="32"/>
      <c r="B35" s="378">
        <f t="shared" si="9"/>
        <v>48</v>
      </c>
      <c r="C35" s="379">
        <v>13</v>
      </c>
      <c r="D35" s="380">
        <v>56</v>
      </c>
      <c r="E35" s="381">
        <v>266</v>
      </c>
      <c r="F35" s="380">
        <v>795</v>
      </c>
      <c r="G35" s="382"/>
      <c r="H35" s="382" t="s">
        <v>2684</v>
      </c>
      <c r="I35" s="383" t="s">
        <v>2685</v>
      </c>
      <c r="J35" s="383"/>
      <c r="K35" s="378"/>
      <c r="L35" s="384"/>
      <c r="M35" s="384"/>
      <c r="N35" s="384" t="s">
        <v>2686</v>
      </c>
      <c r="O35" s="378">
        <v>14</v>
      </c>
      <c r="P35" s="378">
        <v>40</v>
      </c>
      <c r="Q35" s="378" t="s">
        <v>2606</v>
      </c>
      <c r="R35" s="383" t="s">
        <v>2607</v>
      </c>
      <c r="S35" s="383"/>
      <c r="T35" s="383"/>
      <c r="U35" s="383" t="s">
        <v>2620</v>
      </c>
      <c r="V35" s="385" t="s">
        <v>1238</v>
      </c>
      <c r="W35" s="385" t="s">
        <v>2609</v>
      </c>
      <c r="X35" s="386">
        <v>0</v>
      </c>
      <c r="Y35" s="387">
        <v>0</v>
      </c>
      <c r="Z35" s="387">
        <v>0</v>
      </c>
      <c r="AA35" s="387">
        <v>0</v>
      </c>
      <c r="AB35" s="387">
        <v>0</v>
      </c>
      <c r="AC35" s="387"/>
      <c r="AD35" s="387"/>
      <c r="AE35" s="388"/>
      <c r="AF35" s="386">
        <f t="shared" si="1"/>
        <v>0</v>
      </c>
      <c r="AG35" s="387">
        <f t="shared" si="1"/>
        <v>0</v>
      </c>
      <c r="AH35" s="387">
        <f t="shared" si="1"/>
        <v>0</v>
      </c>
      <c r="AI35" s="387">
        <f t="shared" si="1"/>
        <v>0</v>
      </c>
      <c r="AJ35" s="387">
        <f t="shared" si="1"/>
        <v>0</v>
      </c>
      <c r="AK35" s="387">
        <f t="shared" si="2"/>
        <v>0</v>
      </c>
      <c r="AL35" s="389">
        <f t="shared" si="3"/>
        <v>0</v>
      </c>
      <c r="AM35" s="387">
        <f t="shared" si="4"/>
        <v>0</v>
      </c>
      <c r="AN35" s="387">
        <f t="shared" si="5"/>
        <v>0</v>
      </c>
      <c r="AO35" s="387"/>
      <c r="AP35" s="387">
        <f t="shared" si="6"/>
        <v>0</v>
      </c>
      <c r="AQ35" s="387">
        <v>0</v>
      </c>
      <c r="AR35" s="387">
        <f t="shared" si="7"/>
        <v>0</v>
      </c>
      <c r="AS35" s="387">
        <v>0</v>
      </c>
      <c r="AT35" s="387"/>
      <c r="AU35" s="387"/>
      <c r="AV35" s="388"/>
      <c r="AW35" s="390">
        <f t="shared" si="8"/>
        <v>0</v>
      </c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  <c r="HY35" s="391"/>
      <c r="HZ35" s="391"/>
      <c r="IA35" s="391"/>
      <c r="IB35" s="391"/>
      <c r="IC35" s="391"/>
      <c r="ID35" s="391"/>
      <c r="IE35" s="391"/>
      <c r="IF35" s="391"/>
      <c r="IG35" s="391"/>
      <c r="IH35" s="391"/>
      <c r="II35" s="391"/>
      <c r="IJ35" s="391"/>
      <c r="IK35" s="391"/>
      <c r="IL35" s="391"/>
      <c r="IM35" s="391"/>
      <c r="IN35" s="391"/>
      <c r="IO35" s="391"/>
      <c r="IP35" s="391"/>
      <c r="IQ35" s="391"/>
      <c r="IR35" s="391"/>
      <c r="IS35" s="391"/>
      <c r="IT35" s="391"/>
      <c r="IU35" s="391"/>
      <c r="IV35" s="391"/>
      <c r="IW35" s="391"/>
    </row>
    <row r="36" spans="1:257" s="392" customFormat="1" ht="24" customHeight="1" x14ac:dyDescent="0.25">
      <c r="A36" s="32"/>
      <c r="B36" s="378">
        <f t="shared" si="9"/>
        <v>49</v>
      </c>
      <c r="C36" s="379">
        <v>13</v>
      </c>
      <c r="D36" s="380">
        <v>56</v>
      </c>
      <c r="E36" s="381">
        <v>266</v>
      </c>
      <c r="F36" s="380">
        <v>795</v>
      </c>
      <c r="G36" s="382"/>
      <c r="H36" s="382" t="s">
        <v>2687</v>
      </c>
      <c r="I36" s="383" t="s">
        <v>2688</v>
      </c>
      <c r="J36" s="383"/>
      <c r="K36" s="378"/>
      <c r="L36" s="384"/>
      <c r="M36" s="384"/>
      <c r="N36" s="384" t="s">
        <v>2686</v>
      </c>
      <c r="O36" s="378">
        <v>14</v>
      </c>
      <c r="P36" s="378">
        <v>40</v>
      </c>
      <c r="Q36" s="378" t="s">
        <v>2606</v>
      </c>
      <c r="R36" s="383" t="s">
        <v>2607</v>
      </c>
      <c r="S36" s="383"/>
      <c r="T36" s="383"/>
      <c r="U36" s="383" t="s">
        <v>2620</v>
      </c>
      <c r="V36" s="385" t="s">
        <v>1238</v>
      </c>
      <c r="W36" s="385" t="s">
        <v>2609</v>
      </c>
      <c r="X36" s="386">
        <v>0</v>
      </c>
      <c r="Y36" s="387">
        <v>0</v>
      </c>
      <c r="Z36" s="387">
        <v>0</v>
      </c>
      <c r="AA36" s="387">
        <v>0</v>
      </c>
      <c r="AB36" s="387">
        <v>0</v>
      </c>
      <c r="AC36" s="387"/>
      <c r="AD36" s="387"/>
      <c r="AE36" s="388"/>
      <c r="AF36" s="386">
        <f t="shared" si="1"/>
        <v>0</v>
      </c>
      <c r="AG36" s="387">
        <f t="shared" si="1"/>
        <v>0</v>
      </c>
      <c r="AH36" s="387">
        <f t="shared" si="1"/>
        <v>0</v>
      </c>
      <c r="AI36" s="387">
        <f t="shared" si="1"/>
        <v>0</v>
      </c>
      <c r="AJ36" s="387">
        <f t="shared" si="1"/>
        <v>0</v>
      </c>
      <c r="AK36" s="387">
        <f t="shared" si="2"/>
        <v>0</v>
      </c>
      <c r="AL36" s="389">
        <f t="shared" si="3"/>
        <v>0</v>
      </c>
      <c r="AM36" s="387">
        <f t="shared" si="4"/>
        <v>0</v>
      </c>
      <c r="AN36" s="387">
        <f t="shared" si="5"/>
        <v>0</v>
      </c>
      <c r="AO36" s="387"/>
      <c r="AP36" s="387">
        <f t="shared" si="6"/>
        <v>0</v>
      </c>
      <c r="AQ36" s="387">
        <v>0</v>
      </c>
      <c r="AR36" s="387">
        <f t="shared" si="7"/>
        <v>0</v>
      </c>
      <c r="AS36" s="387">
        <v>0</v>
      </c>
      <c r="AT36" s="387"/>
      <c r="AU36" s="387"/>
      <c r="AV36" s="388"/>
      <c r="AW36" s="390">
        <f t="shared" si="8"/>
        <v>0</v>
      </c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  <c r="HY36" s="391"/>
      <c r="HZ36" s="391"/>
      <c r="IA36" s="391"/>
      <c r="IB36" s="391"/>
      <c r="IC36" s="391"/>
      <c r="ID36" s="391"/>
      <c r="IE36" s="391"/>
      <c r="IF36" s="391"/>
      <c r="IG36" s="391"/>
      <c r="IH36" s="391"/>
      <c r="II36" s="391"/>
      <c r="IJ36" s="391"/>
      <c r="IK36" s="391"/>
      <c r="IL36" s="391"/>
      <c r="IM36" s="391"/>
      <c r="IN36" s="391"/>
      <c r="IO36" s="391"/>
      <c r="IP36" s="391"/>
      <c r="IQ36" s="391"/>
      <c r="IR36" s="391"/>
      <c r="IS36" s="391"/>
      <c r="IT36" s="391"/>
      <c r="IU36" s="391"/>
      <c r="IV36" s="391"/>
      <c r="IW36" s="391"/>
    </row>
    <row r="37" spans="1:257" s="392" customFormat="1" ht="24" customHeight="1" x14ac:dyDescent="0.25">
      <c r="A37" s="32"/>
      <c r="B37" s="378">
        <f t="shared" si="9"/>
        <v>50</v>
      </c>
      <c r="C37" s="379">
        <v>13</v>
      </c>
      <c r="D37" s="380">
        <v>56</v>
      </c>
      <c r="E37" s="381">
        <v>266</v>
      </c>
      <c r="F37" s="380">
        <v>795</v>
      </c>
      <c r="G37" s="382"/>
      <c r="H37" s="382" t="s">
        <v>2689</v>
      </c>
      <c r="I37" s="383" t="s">
        <v>2685</v>
      </c>
      <c r="J37" s="383"/>
      <c r="K37" s="378"/>
      <c r="L37" s="384"/>
      <c r="M37" s="384"/>
      <c r="N37" s="384" t="s">
        <v>2686</v>
      </c>
      <c r="O37" s="378">
        <v>14</v>
      </c>
      <c r="P37" s="378">
        <v>40</v>
      </c>
      <c r="Q37" s="378" t="s">
        <v>2606</v>
      </c>
      <c r="R37" s="383" t="s">
        <v>2607</v>
      </c>
      <c r="S37" s="383"/>
      <c r="T37" s="383"/>
      <c r="U37" s="383" t="s">
        <v>2620</v>
      </c>
      <c r="V37" s="385" t="s">
        <v>1238</v>
      </c>
      <c r="W37" s="385" t="s">
        <v>2609</v>
      </c>
      <c r="X37" s="386">
        <v>0</v>
      </c>
      <c r="Y37" s="387">
        <v>0</v>
      </c>
      <c r="Z37" s="387">
        <v>0</v>
      </c>
      <c r="AA37" s="387">
        <v>0</v>
      </c>
      <c r="AB37" s="387">
        <v>0</v>
      </c>
      <c r="AC37" s="387"/>
      <c r="AD37" s="387"/>
      <c r="AE37" s="388"/>
      <c r="AF37" s="386">
        <f t="shared" si="1"/>
        <v>0</v>
      </c>
      <c r="AG37" s="387">
        <f t="shared" si="1"/>
        <v>0</v>
      </c>
      <c r="AH37" s="387">
        <f t="shared" si="1"/>
        <v>0</v>
      </c>
      <c r="AI37" s="387">
        <f t="shared" si="1"/>
        <v>0</v>
      </c>
      <c r="AJ37" s="387">
        <f t="shared" si="1"/>
        <v>0</v>
      </c>
      <c r="AK37" s="387">
        <f t="shared" si="2"/>
        <v>0</v>
      </c>
      <c r="AL37" s="389">
        <f t="shared" si="3"/>
        <v>0</v>
      </c>
      <c r="AM37" s="387">
        <f t="shared" si="4"/>
        <v>0</v>
      </c>
      <c r="AN37" s="387">
        <f t="shared" si="5"/>
        <v>0</v>
      </c>
      <c r="AO37" s="387"/>
      <c r="AP37" s="387">
        <f t="shared" si="6"/>
        <v>0</v>
      </c>
      <c r="AQ37" s="387">
        <v>0</v>
      </c>
      <c r="AR37" s="387">
        <f t="shared" si="7"/>
        <v>0</v>
      </c>
      <c r="AS37" s="387">
        <v>0</v>
      </c>
      <c r="AT37" s="387"/>
      <c r="AU37" s="387"/>
      <c r="AV37" s="388"/>
      <c r="AW37" s="390">
        <f t="shared" si="8"/>
        <v>0</v>
      </c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391"/>
      <c r="BU37" s="391"/>
      <c r="BV37" s="391"/>
      <c r="BW37" s="391"/>
      <c r="BX37" s="391"/>
      <c r="BY37" s="391"/>
      <c r="BZ37" s="391"/>
      <c r="CA37" s="391"/>
      <c r="CB37" s="391"/>
      <c r="CC37" s="391"/>
      <c r="CD37" s="391"/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391"/>
      <c r="DC37" s="391"/>
      <c r="DD37" s="391"/>
      <c r="DE37" s="391"/>
      <c r="DF37" s="391"/>
      <c r="DG37" s="391"/>
      <c r="DH37" s="391"/>
      <c r="DI37" s="391"/>
      <c r="DJ37" s="391"/>
      <c r="DK37" s="391"/>
      <c r="DL37" s="391"/>
      <c r="DM37" s="391"/>
      <c r="DN37" s="391"/>
      <c r="DO37" s="391"/>
      <c r="DP37" s="391"/>
      <c r="DQ37" s="391"/>
      <c r="DR37" s="391"/>
      <c r="DS37" s="391"/>
      <c r="DT37" s="391"/>
      <c r="DU37" s="391"/>
      <c r="DV37" s="391"/>
      <c r="DW37" s="391"/>
      <c r="DX37" s="391"/>
      <c r="DY37" s="391"/>
      <c r="DZ37" s="391"/>
      <c r="EA37" s="391"/>
      <c r="EB37" s="391"/>
      <c r="EC37" s="391"/>
      <c r="ED37" s="391"/>
      <c r="EE37" s="391"/>
      <c r="EF37" s="391"/>
      <c r="EG37" s="391"/>
      <c r="EH37" s="391"/>
      <c r="EI37" s="391"/>
      <c r="EJ37" s="391"/>
      <c r="EK37" s="391"/>
      <c r="EL37" s="391"/>
      <c r="EM37" s="391"/>
      <c r="EN37" s="391"/>
      <c r="EO37" s="391"/>
      <c r="EP37" s="391"/>
      <c r="EQ37" s="391"/>
      <c r="ER37" s="391"/>
      <c r="ES37" s="391"/>
      <c r="ET37" s="391"/>
      <c r="EU37" s="391"/>
      <c r="EV37" s="391"/>
      <c r="EW37" s="391"/>
      <c r="EX37" s="391"/>
      <c r="EY37" s="391"/>
      <c r="EZ37" s="391"/>
      <c r="FA37" s="391"/>
      <c r="FB37" s="391"/>
      <c r="FC37" s="391"/>
      <c r="FD37" s="391"/>
      <c r="FE37" s="391"/>
      <c r="FF37" s="391"/>
      <c r="FG37" s="391"/>
      <c r="FH37" s="391"/>
      <c r="FI37" s="391"/>
      <c r="FJ37" s="391"/>
      <c r="FK37" s="391"/>
      <c r="FL37" s="391"/>
      <c r="FM37" s="391"/>
      <c r="FN37" s="391"/>
      <c r="FO37" s="391"/>
      <c r="FP37" s="391"/>
      <c r="FQ37" s="391"/>
      <c r="FR37" s="391"/>
      <c r="FS37" s="391"/>
      <c r="FT37" s="391"/>
      <c r="FU37" s="391"/>
      <c r="FV37" s="391"/>
      <c r="FW37" s="391"/>
      <c r="FX37" s="391"/>
      <c r="FY37" s="391"/>
      <c r="FZ37" s="391"/>
      <c r="GA37" s="391"/>
      <c r="GB37" s="391"/>
      <c r="GC37" s="391"/>
      <c r="GD37" s="391"/>
      <c r="GE37" s="391"/>
      <c r="GF37" s="391"/>
      <c r="GG37" s="391"/>
      <c r="GH37" s="391"/>
      <c r="GI37" s="391"/>
      <c r="GJ37" s="391"/>
      <c r="GK37" s="391"/>
      <c r="GL37" s="391"/>
      <c r="GM37" s="391"/>
      <c r="GN37" s="391"/>
      <c r="GO37" s="391"/>
      <c r="GP37" s="391"/>
      <c r="GQ37" s="391"/>
      <c r="GR37" s="391"/>
      <c r="GS37" s="391"/>
      <c r="GT37" s="391"/>
      <c r="GU37" s="391"/>
      <c r="GV37" s="391"/>
      <c r="GW37" s="391"/>
      <c r="GX37" s="391"/>
      <c r="GY37" s="391"/>
      <c r="GZ37" s="391"/>
      <c r="HA37" s="391"/>
      <c r="HB37" s="391"/>
      <c r="HC37" s="391"/>
      <c r="HD37" s="391"/>
      <c r="HE37" s="391"/>
      <c r="HF37" s="391"/>
      <c r="HG37" s="391"/>
      <c r="HH37" s="391"/>
      <c r="HI37" s="391"/>
      <c r="HJ37" s="391"/>
      <c r="HK37" s="391"/>
      <c r="HL37" s="391"/>
      <c r="HM37" s="391"/>
      <c r="HN37" s="391"/>
      <c r="HO37" s="391"/>
      <c r="HP37" s="391"/>
      <c r="HQ37" s="391"/>
      <c r="HR37" s="391"/>
      <c r="HS37" s="391"/>
      <c r="HT37" s="391"/>
      <c r="HU37" s="391"/>
      <c r="HV37" s="391"/>
      <c r="HW37" s="391"/>
      <c r="HX37" s="391"/>
      <c r="HY37" s="391"/>
      <c r="HZ37" s="391"/>
      <c r="IA37" s="391"/>
      <c r="IB37" s="391"/>
      <c r="IC37" s="391"/>
      <c r="ID37" s="391"/>
      <c r="IE37" s="391"/>
      <c r="IF37" s="391"/>
      <c r="IG37" s="391"/>
      <c r="IH37" s="391"/>
      <c r="II37" s="391"/>
      <c r="IJ37" s="391"/>
      <c r="IK37" s="391"/>
      <c r="IL37" s="391"/>
      <c r="IM37" s="391"/>
      <c r="IN37" s="391"/>
      <c r="IO37" s="391"/>
      <c r="IP37" s="391"/>
      <c r="IQ37" s="391"/>
      <c r="IR37" s="391"/>
      <c r="IS37" s="391"/>
      <c r="IT37" s="391"/>
      <c r="IU37" s="391"/>
      <c r="IV37" s="391"/>
      <c r="IW37" s="391"/>
    </row>
    <row r="38" spans="1:257" s="392" customFormat="1" ht="24" customHeight="1" x14ac:dyDescent="0.25">
      <c r="A38" s="32"/>
      <c r="B38" s="378">
        <f t="shared" si="9"/>
        <v>51</v>
      </c>
      <c r="C38" s="379">
        <v>13</v>
      </c>
      <c r="D38" s="380">
        <v>56</v>
      </c>
      <c r="E38" s="381">
        <v>266</v>
      </c>
      <c r="F38" s="380">
        <v>795</v>
      </c>
      <c r="G38" s="382"/>
      <c r="H38" s="382" t="s">
        <v>2690</v>
      </c>
      <c r="I38" s="383" t="s">
        <v>2691</v>
      </c>
      <c r="J38" s="383" t="s">
        <v>2692</v>
      </c>
      <c r="K38" s="378" t="s">
        <v>2619</v>
      </c>
      <c r="L38" s="384" t="s">
        <v>2693</v>
      </c>
      <c r="M38" s="384" t="s">
        <v>2613</v>
      </c>
      <c r="N38" s="384" t="s">
        <v>2605</v>
      </c>
      <c r="O38" s="378"/>
      <c r="P38" s="378">
        <v>2</v>
      </c>
      <c r="Q38" s="378" t="s">
        <v>2614</v>
      </c>
      <c r="R38" s="383" t="s">
        <v>2607</v>
      </c>
      <c r="S38" s="383"/>
      <c r="T38" s="383"/>
      <c r="U38" s="383" t="s">
        <v>2615</v>
      </c>
      <c r="V38" s="385" t="s">
        <v>1238</v>
      </c>
      <c r="W38" s="385" t="s">
        <v>2609</v>
      </c>
      <c r="X38" s="386">
        <v>1844.48</v>
      </c>
      <c r="Y38" s="387">
        <v>33</v>
      </c>
      <c r="Z38" s="387">
        <v>18.96</v>
      </c>
      <c r="AA38" s="387">
        <v>0</v>
      </c>
      <c r="AB38" s="387">
        <v>0</v>
      </c>
      <c r="AC38" s="387"/>
      <c r="AD38" s="387"/>
      <c r="AE38" s="388"/>
      <c r="AF38" s="386">
        <f>+X38*6</f>
        <v>11066.880000000001</v>
      </c>
      <c r="AG38" s="387">
        <f t="shared" ref="AG38:AJ45" si="13">+Y38*6</f>
        <v>198</v>
      </c>
      <c r="AH38" s="387">
        <f t="shared" si="13"/>
        <v>113.76</v>
      </c>
      <c r="AI38" s="387">
        <f t="shared" si="13"/>
        <v>0</v>
      </c>
      <c r="AJ38" s="387">
        <f t="shared" si="13"/>
        <v>0</v>
      </c>
      <c r="AK38" s="387">
        <f>ROUND(((AS38/12)+X38)/30*50/2,2)</f>
        <v>1567.81</v>
      </c>
      <c r="AL38" s="389">
        <f>ROUND(((X38+AS38/12)/30)*10*25%,2)</f>
        <v>156.78</v>
      </c>
      <c r="AM38" s="387">
        <f>ROUND((X38+(AS38/12))/30*7.5,2)</f>
        <v>470.34</v>
      </c>
      <c r="AN38" s="387">
        <f>ROUND((X38+(AS38/12))*17.5%,2)*6</f>
        <v>1975.44</v>
      </c>
      <c r="AO38" s="387"/>
      <c r="AP38" s="387">
        <f>ROUND((X38+(AS38/12))*3%,2)*6</f>
        <v>338.64</v>
      </c>
      <c r="AQ38" s="387">
        <v>3618.6</v>
      </c>
      <c r="AR38" s="387">
        <f>ROUND((X38+(AS38/12))*2%,2)*6</f>
        <v>225.78000000000003</v>
      </c>
      <c r="AS38" s="387">
        <f t="shared" ref="AS38:AS45" si="14">ROUND(X38*0.04*6,2)</f>
        <v>442.68</v>
      </c>
      <c r="AT38" s="387"/>
      <c r="AU38" s="387"/>
      <c r="AV38" s="388"/>
      <c r="AW38" s="390">
        <f t="shared" si="8"/>
        <v>20174.71</v>
      </c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  <c r="BW38" s="391"/>
      <c r="BX38" s="391"/>
      <c r="BY38" s="391"/>
      <c r="BZ38" s="391"/>
      <c r="CA38" s="391"/>
      <c r="CB38" s="391"/>
      <c r="CC38" s="391"/>
      <c r="CD38" s="391"/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1"/>
      <c r="CQ38" s="391"/>
      <c r="CR38" s="391"/>
      <c r="CS38" s="391"/>
      <c r="CT38" s="391"/>
      <c r="CU38" s="391"/>
      <c r="CV38" s="391"/>
      <c r="CW38" s="391"/>
      <c r="CX38" s="391"/>
      <c r="CY38" s="391"/>
      <c r="CZ38" s="391"/>
      <c r="DA38" s="391"/>
      <c r="DB38" s="391"/>
      <c r="DC38" s="391"/>
      <c r="DD38" s="391"/>
      <c r="DE38" s="391"/>
      <c r="DF38" s="391"/>
      <c r="DG38" s="391"/>
      <c r="DH38" s="391"/>
      <c r="DI38" s="391"/>
      <c r="DJ38" s="391"/>
      <c r="DK38" s="391"/>
      <c r="DL38" s="391"/>
      <c r="DM38" s="391"/>
      <c r="DN38" s="391"/>
      <c r="DO38" s="391"/>
      <c r="DP38" s="391"/>
      <c r="DQ38" s="391"/>
      <c r="DR38" s="391"/>
      <c r="DS38" s="391"/>
      <c r="DT38" s="391"/>
      <c r="DU38" s="391"/>
      <c r="DV38" s="391"/>
      <c r="DW38" s="391"/>
      <c r="DX38" s="391"/>
      <c r="DY38" s="391"/>
      <c r="DZ38" s="391"/>
      <c r="EA38" s="391"/>
      <c r="EB38" s="391"/>
      <c r="EC38" s="391"/>
      <c r="ED38" s="391"/>
      <c r="EE38" s="391"/>
      <c r="EF38" s="391"/>
      <c r="EG38" s="391"/>
      <c r="EH38" s="391"/>
      <c r="EI38" s="391"/>
      <c r="EJ38" s="391"/>
      <c r="EK38" s="391"/>
      <c r="EL38" s="391"/>
      <c r="EM38" s="391"/>
      <c r="EN38" s="391"/>
      <c r="EO38" s="391"/>
      <c r="EP38" s="391"/>
      <c r="EQ38" s="391"/>
      <c r="ER38" s="391"/>
      <c r="ES38" s="391"/>
      <c r="ET38" s="391"/>
      <c r="EU38" s="391"/>
      <c r="EV38" s="391"/>
      <c r="EW38" s="391"/>
      <c r="EX38" s="391"/>
      <c r="EY38" s="391"/>
      <c r="EZ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  <c r="FL38" s="391"/>
      <c r="FM38" s="391"/>
      <c r="FN38" s="391"/>
      <c r="FO38" s="391"/>
      <c r="FP38" s="391"/>
      <c r="FQ38" s="391"/>
      <c r="FR38" s="391"/>
      <c r="FS38" s="391"/>
      <c r="FT38" s="391"/>
      <c r="FU38" s="391"/>
      <c r="FV38" s="391"/>
      <c r="FW38" s="391"/>
      <c r="FX38" s="391"/>
      <c r="FY38" s="391"/>
      <c r="FZ38" s="391"/>
      <c r="GA38" s="391"/>
      <c r="GB38" s="391"/>
      <c r="GC38" s="391"/>
      <c r="GD38" s="391"/>
      <c r="GE38" s="391"/>
      <c r="GF38" s="391"/>
      <c r="GG38" s="391"/>
      <c r="GH38" s="391"/>
      <c r="GI38" s="391"/>
      <c r="GJ38" s="391"/>
      <c r="GK38" s="391"/>
      <c r="GL38" s="391"/>
      <c r="GM38" s="391"/>
      <c r="GN38" s="391"/>
      <c r="GO38" s="391"/>
      <c r="GP38" s="391"/>
      <c r="GQ38" s="391"/>
      <c r="GR38" s="391"/>
      <c r="GS38" s="391"/>
      <c r="GT38" s="391"/>
      <c r="GU38" s="391"/>
      <c r="GV38" s="391"/>
      <c r="GW38" s="391"/>
      <c r="GX38" s="391"/>
      <c r="GY38" s="391"/>
      <c r="GZ38" s="391"/>
      <c r="HA38" s="391"/>
      <c r="HB38" s="391"/>
      <c r="HC38" s="391"/>
      <c r="HD38" s="391"/>
      <c r="HE38" s="391"/>
      <c r="HF38" s="391"/>
      <c r="HG38" s="391"/>
      <c r="HH38" s="391"/>
      <c r="HI38" s="391"/>
      <c r="HJ38" s="391"/>
      <c r="HK38" s="391"/>
      <c r="HL38" s="391"/>
      <c r="HM38" s="391"/>
      <c r="HN38" s="391"/>
      <c r="HO38" s="391"/>
      <c r="HP38" s="391"/>
      <c r="HQ38" s="391"/>
      <c r="HR38" s="391"/>
      <c r="HS38" s="391"/>
      <c r="HT38" s="391"/>
      <c r="HU38" s="391"/>
      <c r="HV38" s="391"/>
      <c r="HW38" s="391"/>
      <c r="HX38" s="391"/>
      <c r="HY38" s="391"/>
      <c r="HZ38" s="391"/>
      <c r="IA38" s="391"/>
      <c r="IB38" s="391"/>
      <c r="IC38" s="391"/>
      <c r="ID38" s="391"/>
      <c r="IE38" s="391"/>
      <c r="IF38" s="391"/>
      <c r="IG38" s="391"/>
      <c r="IH38" s="391"/>
      <c r="II38" s="391"/>
      <c r="IJ38" s="391"/>
      <c r="IK38" s="391"/>
      <c r="IL38" s="391"/>
      <c r="IM38" s="391"/>
      <c r="IN38" s="391"/>
      <c r="IO38" s="391"/>
      <c r="IP38" s="391"/>
      <c r="IQ38" s="391"/>
      <c r="IR38" s="391"/>
      <c r="IS38" s="391"/>
      <c r="IT38" s="391"/>
      <c r="IU38" s="391"/>
      <c r="IV38" s="391"/>
      <c r="IW38" s="391"/>
    </row>
    <row r="39" spans="1:257" s="392" customFormat="1" ht="24" customHeight="1" x14ac:dyDescent="0.25">
      <c r="A39" s="32"/>
      <c r="B39" s="378">
        <f t="shared" si="9"/>
        <v>52</v>
      </c>
      <c r="C39" s="379">
        <v>13</v>
      </c>
      <c r="D39" s="380">
        <v>56</v>
      </c>
      <c r="E39" s="381">
        <v>266</v>
      </c>
      <c r="F39" s="380">
        <v>795</v>
      </c>
      <c r="G39" s="382"/>
      <c r="H39" s="382" t="s">
        <v>2694</v>
      </c>
      <c r="I39" s="383" t="s">
        <v>2695</v>
      </c>
      <c r="J39" s="383" t="s">
        <v>2696</v>
      </c>
      <c r="K39" s="378" t="s">
        <v>2619</v>
      </c>
      <c r="L39" s="384" t="s">
        <v>2693</v>
      </c>
      <c r="M39" s="384" t="s">
        <v>2613</v>
      </c>
      <c r="N39" s="384" t="s">
        <v>2605</v>
      </c>
      <c r="O39" s="378"/>
      <c r="P39" s="378">
        <v>4</v>
      </c>
      <c r="Q39" s="378" t="s">
        <v>2614</v>
      </c>
      <c r="R39" s="383" t="s">
        <v>2607</v>
      </c>
      <c r="S39" s="383"/>
      <c r="T39" s="383"/>
      <c r="U39" s="383" t="s">
        <v>2615</v>
      </c>
      <c r="V39" s="385" t="s">
        <v>1238</v>
      </c>
      <c r="W39" s="385" t="s">
        <v>2609</v>
      </c>
      <c r="X39" s="386">
        <v>3688.96</v>
      </c>
      <c r="Y39" s="387">
        <v>65</v>
      </c>
      <c r="Z39" s="387">
        <v>37.92</v>
      </c>
      <c r="AA39" s="387">
        <v>0</v>
      </c>
      <c r="AB39" s="387">
        <v>0</v>
      </c>
      <c r="AC39" s="387"/>
      <c r="AD39" s="387"/>
      <c r="AE39" s="388"/>
      <c r="AF39" s="386">
        <f t="shared" ref="AF39:AF45" si="15">+X39*6</f>
        <v>22133.760000000002</v>
      </c>
      <c r="AG39" s="387">
        <f t="shared" si="13"/>
        <v>390</v>
      </c>
      <c r="AH39" s="387">
        <f t="shared" si="13"/>
        <v>227.52</v>
      </c>
      <c r="AI39" s="387">
        <f t="shared" si="13"/>
        <v>0</v>
      </c>
      <c r="AJ39" s="387">
        <f t="shared" si="13"/>
        <v>0</v>
      </c>
      <c r="AK39" s="387">
        <f t="shared" ref="AK39:AK45" si="16">ROUND(((AS39/12)+X39)/30*50/2,2)</f>
        <v>3135.62</v>
      </c>
      <c r="AL39" s="389">
        <f t="shared" ref="AL39:AL45" si="17">ROUND(((X39+AS39/12)/30)*10*25%,2)</f>
        <v>313.56</v>
      </c>
      <c r="AM39" s="387">
        <f t="shared" ref="AM39:AM45" si="18">ROUND((X39+(AS39/12))/30*7.5,2)</f>
        <v>940.68</v>
      </c>
      <c r="AN39" s="387">
        <f t="shared" ref="AN39:AN45" si="19">ROUND((X39+(AS39/12))*17.5%,2)*6</f>
        <v>3950.88</v>
      </c>
      <c r="AO39" s="387"/>
      <c r="AP39" s="387">
        <f t="shared" ref="AP39:AP45" si="20">ROUND((X39+(AS39/12))*3%,2)*6</f>
        <v>677.28</v>
      </c>
      <c r="AQ39" s="387">
        <v>3627.3</v>
      </c>
      <c r="AR39" s="387">
        <f t="shared" ref="AR39:AR45" si="21">ROUND((X39+(AS39/12))*2%,2)*6</f>
        <v>451.5</v>
      </c>
      <c r="AS39" s="387">
        <f t="shared" si="14"/>
        <v>885.35</v>
      </c>
      <c r="AT39" s="387"/>
      <c r="AU39" s="387"/>
      <c r="AV39" s="388"/>
      <c r="AW39" s="390">
        <f t="shared" si="8"/>
        <v>36733.450000000004</v>
      </c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T39" s="391"/>
      <c r="FU39" s="391"/>
      <c r="FV39" s="391"/>
      <c r="FW39" s="391"/>
      <c r="FX39" s="391"/>
      <c r="FY39" s="391"/>
      <c r="FZ39" s="391"/>
      <c r="GA39" s="391"/>
      <c r="GB39" s="391"/>
      <c r="GC39" s="391"/>
      <c r="GD39" s="391"/>
      <c r="GE39" s="391"/>
      <c r="GF39" s="391"/>
      <c r="GG39" s="391"/>
      <c r="GH39" s="391"/>
      <c r="GI39" s="391"/>
      <c r="GJ39" s="391"/>
      <c r="GK39" s="391"/>
      <c r="GL39" s="391"/>
      <c r="GM39" s="391"/>
      <c r="GN39" s="391"/>
      <c r="GO39" s="391"/>
      <c r="GP39" s="391"/>
      <c r="GQ39" s="391"/>
      <c r="GR39" s="391"/>
      <c r="GS39" s="391"/>
      <c r="GT39" s="391"/>
      <c r="GU39" s="391"/>
      <c r="GV39" s="391"/>
      <c r="GW39" s="391"/>
      <c r="GX39" s="391"/>
      <c r="GY39" s="391"/>
      <c r="GZ39" s="391"/>
      <c r="HA39" s="391"/>
      <c r="HB39" s="391"/>
      <c r="HC39" s="391"/>
      <c r="HD39" s="391"/>
      <c r="HE39" s="391"/>
      <c r="HF39" s="391"/>
      <c r="HG39" s="391"/>
      <c r="HH39" s="391"/>
      <c r="HI39" s="391"/>
      <c r="HJ39" s="391"/>
      <c r="HK39" s="391"/>
      <c r="HL39" s="391"/>
      <c r="HM39" s="391"/>
      <c r="HN39" s="391"/>
      <c r="HO39" s="391"/>
      <c r="HP39" s="391"/>
      <c r="HQ39" s="391"/>
      <c r="HR39" s="391"/>
      <c r="HS39" s="391"/>
      <c r="HT39" s="391"/>
      <c r="HU39" s="391"/>
      <c r="HV39" s="391"/>
      <c r="HW39" s="391"/>
      <c r="HX39" s="391"/>
      <c r="HY39" s="391"/>
      <c r="HZ39" s="391"/>
      <c r="IA39" s="391"/>
      <c r="IB39" s="391"/>
      <c r="IC39" s="391"/>
      <c r="ID39" s="391"/>
      <c r="IE39" s="391"/>
      <c r="IF39" s="391"/>
      <c r="IG39" s="391"/>
      <c r="IH39" s="391"/>
      <c r="II39" s="391"/>
      <c r="IJ39" s="391"/>
      <c r="IK39" s="391"/>
      <c r="IL39" s="391"/>
      <c r="IM39" s="391"/>
      <c r="IN39" s="391"/>
      <c r="IO39" s="391"/>
      <c r="IP39" s="391"/>
      <c r="IQ39" s="391"/>
      <c r="IR39" s="391"/>
      <c r="IS39" s="391"/>
      <c r="IT39" s="391"/>
      <c r="IU39" s="391"/>
      <c r="IV39" s="391"/>
      <c r="IW39" s="391"/>
    </row>
    <row r="40" spans="1:257" s="392" customFormat="1" ht="24" customHeight="1" x14ac:dyDescent="0.25">
      <c r="A40" s="32"/>
      <c r="B40" s="378">
        <f t="shared" si="9"/>
        <v>53</v>
      </c>
      <c r="C40" s="379">
        <v>13</v>
      </c>
      <c r="D40" s="380">
        <v>56</v>
      </c>
      <c r="E40" s="381">
        <v>266</v>
      </c>
      <c r="F40" s="380">
        <v>795</v>
      </c>
      <c r="G40" s="382"/>
      <c r="H40" s="382" t="s">
        <v>2697</v>
      </c>
      <c r="I40" s="383" t="s">
        <v>2698</v>
      </c>
      <c r="J40" s="383" t="s">
        <v>2699</v>
      </c>
      <c r="K40" s="378" t="s">
        <v>2603</v>
      </c>
      <c r="L40" s="384" t="s">
        <v>2693</v>
      </c>
      <c r="M40" s="384" t="s">
        <v>2613</v>
      </c>
      <c r="N40" s="384" t="s">
        <v>2605</v>
      </c>
      <c r="O40" s="378"/>
      <c r="P40" s="378">
        <v>6</v>
      </c>
      <c r="Q40" s="378" t="s">
        <v>2614</v>
      </c>
      <c r="R40" s="383" t="s">
        <v>2607</v>
      </c>
      <c r="S40" s="383"/>
      <c r="T40" s="383"/>
      <c r="U40" s="383" t="s">
        <v>2700</v>
      </c>
      <c r="V40" s="385" t="s">
        <v>1238</v>
      </c>
      <c r="W40" s="385" t="s">
        <v>2609</v>
      </c>
      <c r="X40" s="386">
        <v>5077.2000000000007</v>
      </c>
      <c r="Y40" s="387">
        <v>98</v>
      </c>
      <c r="Z40" s="387">
        <v>56.88</v>
      </c>
      <c r="AA40" s="387">
        <v>0</v>
      </c>
      <c r="AB40" s="387">
        <v>0</v>
      </c>
      <c r="AC40" s="387"/>
      <c r="AD40" s="387"/>
      <c r="AE40" s="388"/>
      <c r="AF40" s="386">
        <f t="shared" si="15"/>
        <v>30463.200000000004</v>
      </c>
      <c r="AG40" s="387">
        <f t="shared" si="13"/>
        <v>588</v>
      </c>
      <c r="AH40" s="387">
        <f t="shared" si="13"/>
        <v>341.28000000000003</v>
      </c>
      <c r="AI40" s="387">
        <f t="shared" si="13"/>
        <v>0</v>
      </c>
      <c r="AJ40" s="387">
        <f t="shared" si="13"/>
        <v>0</v>
      </c>
      <c r="AK40" s="387">
        <f t="shared" si="16"/>
        <v>4315.62</v>
      </c>
      <c r="AL40" s="389">
        <f t="shared" si="17"/>
        <v>431.56</v>
      </c>
      <c r="AM40" s="387">
        <f t="shared" si="18"/>
        <v>1294.69</v>
      </c>
      <c r="AN40" s="387">
        <f t="shared" si="19"/>
        <v>5437.68</v>
      </c>
      <c r="AO40" s="387"/>
      <c r="AP40" s="387">
        <f t="shared" si="20"/>
        <v>932.16000000000008</v>
      </c>
      <c r="AQ40" s="387">
        <v>3712.86</v>
      </c>
      <c r="AR40" s="387">
        <f t="shared" si="21"/>
        <v>621.41999999999996</v>
      </c>
      <c r="AS40" s="387">
        <f t="shared" si="14"/>
        <v>1218.53</v>
      </c>
      <c r="AT40" s="387"/>
      <c r="AU40" s="387"/>
      <c r="AV40" s="388"/>
      <c r="AW40" s="390">
        <f t="shared" si="8"/>
        <v>49357.000000000007</v>
      </c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  <c r="BU40" s="391"/>
      <c r="BV40" s="391"/>
      <c r="BW40" s="391"/>
      <c r="BX40" s="391"/>
      <c r="BY40" s="391"/>
      <c r="BZ40" s="391"/>
      <c r="CA40" s="391"/>
      <c r="CB40" s="391"/>
      <c r="CC40" s="391"/>
      <c r="CD40" s="391"/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1"/>
      <c r="CQ40" s="391"/>
      <c r="CR40" s="391"/>
      <c r="CS40" s="391"/>
      <c r="CT40" s="391"/>
      <c r="CU40" s="391"/>
      <c r="CV40" s="391"/>
      <c r="CW40" s="391"/>
      <c r="CX40" s="391"/>
      <c r="CY40" s="391"/>
      <c r="CZ40" s="391"/>
      <c r="DA40" s="391"/>
      <c r="DB40" s="391"/>
      <c r="DC40" s="391"/>
      <c r="DD40" s="391"/>
      <c r="DE40" s="391"/>
      <c r="DF40" s="391"/>
      <c r="DG40" s="391"/>
      <c r="DH40" s="391"/>
      <c r="DI40" s="391"/>
      <c r="DJ40" s="391"/>
      <c r="DK40" s="391"/>
      <c r="DL40" s="391"/>
      <c r="DM40" s="391"/>
      <c r="DN40" s="391"/>
      <c r="DO40" s="391"/>
      <c r="DP40" s="391"/>
      <c r="DQ40" s="391"/>
      <c r="DR40" s="391"/>
      <c r="DS40" s="391"/>
      <c r="DT40" s="391"/>
      <c r="DU40" s="391"/>
      <c r="DV40" s="391"/>
      <c r="DW40" s="391"/>
      <c r="DX40" s="391"/>
      <c r="DY40" s="391"/>
      <c r="DZ40" s="391"/>
      <c r="EA40" s="391"/>
      <c r="EB40" s="391"/>
      <c r="EC40" s="391"/>
      <c r="ED40" s="391"/>
      <c r="EE40" s="391"/>
      <c r="EF40" s="391"/>
      <c r="EG40" s="391"/>
      <c r="EH40" s="391"/>
      <c r="EI40" s="391"/>
      <c r="EJ40" s="391"/>
      <c r="EK40" s="391"/>
      <c r="EL40" s="391"/>
      <c r="EM40" s="391"/>
      <c r="EN40" s="391"/>
      <c r="EO40" s="391"/>
      <c r="EP40" s="391"/>
      <c r="EQ40" s="391"/>
      <c r="ER40" s="391"/>
      <c r="ES40" s="391"/>
      <c r="ET40" s="391"/>
      <c r="EU40" s="391"/>
      <c r="EV40" s="391"/>
      <c r="EW40" s="391"/>
      <c r="EX40" s="391"/>
      <c r="EY40" s="391"/>
      <c r="EZ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1"/>
      <c r="FL40" s="391"/>
      <c r="FM40" s="391"/>
      <c r="FN40" s="391"/>
      <c r="FO40" s="391"/>
      <c r="FP40" s="391"/>
      <c r="FQ40" s="391"/>
      <c r="FR40" s="391"/>
      <c r="FS40" s="391"/>
      <c r="FT40" s="391"/>
      <c r="FU40" s="391"/>
      <c r="FV40" s="391"/>
      <c r="FW40" s="391"/>
      <c r="FX40" s="391"/>
      <c r="FY40" s="391"/>
      <c r="FZ40" s="391"/>
      <c r="GA40" s="391"/>
      <c r="GB40" s="391"/>
      <c r="GC40" s="391"/>
      <c r="GD40" s="391"/>
      <c r="GE40" s="391"/>
      <c r="GF40" s="391"/>
      <c r="GG40" s="391"/>
      <c r="GH40" s="391"/>
      <c r="GI40" s="391"/>
      <c r="GJ40" s="391"/>
      <c r="GK40" s="391"/>
      <c r="GL40" s="391"/>
      <c r="GM40" s="391"/>
      <c r="GN40" s="391"/>
      <c r="GO40" s="391"/>
      <c r="GP40" s="391"/>
      <c r="GQ40" s="391"/>
      <c r="GR40" s="391"/>
      <c r="GS40" s="391"/>
      <c r="GT40" s="391"/>
      <c r="GU40" s="391"/>
      <c r="GV40" s="391"/>
      <c r="GW40" s="391"/>
      <c r="GX40" s="391"/>
      <c r="GY40" s="391"/>
      <c r="GZ40" s="391"/>
      <c r="HA40" s="391"/>
      <c r="HB40" s="391"/>
      <c r="HC40" s="391"/>
      <c r="HD40" s="391"/>
      <c r="HE40" s="391"/>
      <c r="HF40" s="391"/>
      <c r="HG40" s="391"/>
      <c r="HH40" s="391"/>
      <c r="HI40" s="391"/>
      <c r="HJ40" s="391"/>
      <c r="HK40" s="391"/>
      <c r="HL40" s="391"/>
      <c r="HM40" s="391"/>
      <c r="HN40" s="391"/>
      <c r="HO40" s="391"/>
      <c r="HP40" s="391"/>
      <c r="HQ40" s="391"/>
      <c r="HR40" s="391"/>
      <c r="HS40" s="391"/>
      <c r="HT40" s="391"/>
      <c r="HU40" s="391"/>
      <c r="HV40" s="391"/>
      <c r="HW40" s="391"/>
      <c r="HX40" s="391"/>
      <c r="HY40" s="391"/>
      <c r="HZ40" s="391"/>
      <c r="IA40" s="391"/>
      <c r="IB40" s="391"/>
      <c r="IC40" s="391"/>
      <c r="ID40" s="391"/>
      <c r="IE40" s="391"/>
      <c r="IF40" s="391"/>
      <c r="IG40" s="391"/>
      <c r="IH40" s="391"/>
      <c r="II40" s="391"/>
      <c r="IJ40" s="391"/>
      <c r="IK40" s="391"/>
      <c r="IL40" s="391"/>
      <c r="IM40" s="391"/>
      <c r="IN40" s="391"/>
      <c r="IO40" s="391"/>
      <c r="IP40" s="391"/>
      <c r="IQ40" s="391"/>
      <c r="IR40" s="391"/>
      <c r="IS40" s="391"/>
      <c r="IT40" s="391"/>
      <c r="IU40" s="391"/>
      <c r="IV40" s="391"/>
      <c r="IW40" s="391"/>
    </row>
    <row r="41" spans="1:257" s="392" customFormat="1" ht="24" customHeight="1" x14ac:dyDescent="0.25">
      <c r="A41" s="32"/>
      <c r="B41" s="378">
        <f t="shared" si="9"/>
        <v>54</v>
      </c>
      <c r="C41" s="416">
        <v>13</v>
      </c>
      <c r="D41" s="418">
        <v>56</v>
      </c>
      <c r="E41" s="420">
        <v>266</v>
      </c>
      <c r="F41" s="418">
        <v>795</v>
      </c>
      <c r="G41" s="418"/>
      <c r="H41" s="418" t="s">
        <v>2701</v>
      </c>
      <c r="I41" s="383" t="s">
        <v>2702</v>
      </c>
      <c r="J41" s="383"/>
      <c r="K41" s="378"/>
      <c r="L41" s="384" t="s">
        <v>2703</v>
      </c>
      <c r="M41" s="384" t="s">
        <v>2613</v>
      </c>
      <c r="N41" s="384" t="s">
        <v>2704</v>
      </c>
      <c r="O41" s="378"/>
      <c r="P41" s="378">
        <v>2</v>
      </c>
      <c r="Q41" s="378" t="s">
        <v>2614</v>
      </c>
      <c r="R41" s="383" t="s">
        <v>2607</v>
      </c>
      <c r="S41" s="383"/>
      <c r="T41" s="383"/>
      <c r="U41" s="383" t="s">
        <v>2615</v>
      </c>
      <c r="V41" s="385" t="s">
        <v>1238</v>
      </c>
      <c r="W41" s="385" t="s">
        <v>2609</v>
      </c>
      <c r="X41" s="386">
        <v>1844.48</v>
      </c>
      <c r="Y41" s="387">
        <v>33</v>
      </c>
      <c r="Z41" s="387">
        <v>18.96</v>
      </c>
      <c r="AA41" s="387">
        <v>0</v>
      </c>
      <c r="AB41" s="387">
        <v>0</v>
      </c>
      <c r="AC41" s="387"/>
      <c r="AD41" s="387"/>
      <c r="AE41" s="388"/>
      <c r="AF41" s="386">
        <f t="shared" si="15"/>
        <v>11066.880000000001</v>
      </c>
      <c r="AG41" s="387">
        <f t="shared" si="13"/>
        <v>198</v>
      </c>
      <c r="AH41" s="387">
        <f t="shared" si="13"/>
        <v>113.76</v>
      </c>
      <c r="AI41" s="387">
        <f t="shared" si="13"/>
        <v>0</v>
      </c>
      <c r="AJ41" s="387">
        <f t="shared" si="13"/>
        <v>0</v>
      </c>
      <c r="AK41" s="387">
        <f t="shared" si="16"/>
        <v>1567.81</v>
      </c>
      <c r="AL41" s="389">
        <f t="shared" si="17"/>
        <v>156.78</v>
      </c>
      <c r="AM41" s="387">
        <f t="shared" si="18"/>
        <v>470.34</v>
      </c>
      <c r="AN41" s="387">
        <f t="shared" si="19"/>
        <v>1975.44</v>
      </c>
      <c r="AO41" s="387"/>
      <c r="AP41" s="387">
        <f t="shared" si="20"/>
        <v>338.64</v>
      </c>
      <c r="AQ41" s="387">
        <v>3618.6</v>
      </c>
      <c r="AR41" s="387">
        <f t="shared" si="21"/>
        <v>225.78000000000003</v>
      </c>
      <c r="AS41" s="387">
        <f t="shared" si="14"/>
        <v>442.68</v>
      </c>
      <c r="AT41" s="387"/>
      <c r="AU41" s="387"/>
      <c r="AV41" s="388"/>
      <c r="AW41" s="390">
        <f t="shared" si="8"/>
        <v>20174.71</v>
      </c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391"/>
      <c r="BU41" s="391"/>
      <c r="BV41" s="391"/>
      <c r="BW41" s="391"/>
      <c r="BX41" s="391"/>
      <c r="BY41" s="391"/>
      <c r="BZ41" s="391"/>
      <c r="CA41" s="391"/>
      <c r="CB41" s="391"/>
      <c r="CC41" s="391"/>
      <c r="CD41" s="391"/>
      <c r="CE41" s="391"/>
      <c r="CF41" s="391"/>
      <c r="CG41" s="391"/>
      <c r="CH41" s="391"/>
      <c r="CI41" s="391"/>
      <c r="CJ41" s="391"/>
      <c r="CK41" s="391"/>
      <c r="CL41" s="391"/>
      <c r="CM41" s="391"/>
      <c r="CN41" s="391"/>
      <c r="CO41" s="391"/>
      <c r="CP41" s="391"/>
      <c r="CQ41" s="391"/>
      <c r="CR41" s="391"/>
      <c r="CS41" s="391"/>
      <c r="CT41" s="391"/>
      <c r="CU41" s="391"/>
      <c r="CV41" s="391"/>
      <c r="CW41" s="391"/>
      <c r="CX41" s="391"/>
      <c r="CY41" s="391"/>
      <c r="CZ41" s="391"/>
      <c r="DA41" s="391"/>
      <c r="DB41" s="391"/>
      <c r="DC41" s="391"/>
      <c r="DD41" s="391"/>
      <c r="DE41" s="391"/>
      <c r="DF41" s="391"/>
      <c r="DG41" s="391"/>
      <c r="DH41" s="391"/>
      <c r="DI41" s="391"/>
      <c r="DJ41" s="391"/>
      <c r="DK41" s="391"/>
      <c r="DL41" s="391"/>
      <c r="DM41" s="391"/>
      <c r="DN41" s="391"/>
      <c r="DO41" s="391"/>
      <c r="DP41" s="391"/>
      <c r="DQ41" s="391"/>
      <c r="DR41" s="391"/>
      <c r="DS41" s="391"/>
      <c r="DT41" s="391"/>
      <c r="DU41" s="391"/>
      <c r="DV41" s="391"/>
      <c r="DW41" s="391"/>
      <c r="DX41" s="391"/>
      <c r="DY41" s="391"/>
      <c r="DZ41" s="391"/>
      <c r="EA41" s="391"/>
      <c r="EB41" s="391"/>
      <c r="EC41" s="391"/>
      <c r="ED41" s="391"/>
      <c r="EE41" s="391"/>
      <c r="EF41" s="391"/>
      <c r="EG41" s="391"/>
      <c r="EH41" s="391"/>
      <c r="EI41" s="391"/>
      <c r="EJ41" s="391"/>
      <c r="EK41" s="391"/>
      <c r="EL41" s="391"/>
      <c r="EM41" s="391"/>
      <c r="EN41" s="391"/>
      <c r="EO41" s="391"/>
      <c r="EP41" s="391"/>
      <c r="EQ41" s="391"/>
      <c r="ER41" s="391"/>
      <c r="ES41" s="391"/>
      <c r="ET41" s="391"/>
      <c r="EU41" s="391"/>
      <c r="EV41" s="391"/>
      <c r="EW41" s="391"/>
      <c r="EX41" s="391"/>
      <c r="EY41" s="391"/>
      <c r="EZ41" s="391"/>
      <c r="FA41" s="391"/>
      <c r="FB41" s="391"/>
      <c r="FC41" s="391"/>
      <c r="FD41" s="391"/>
      <c r="FE41" s="391"/>
      <c r="FF41" s="391"/>
      <c r="FG41" s="391"/>
      <c r="FH41" s="391"/>
      <c r="FI41" s="391"/>
      <c r="FJ41" s="391"/>
      <c r="FK41" s="391"/>
      <c r="FL41" s="391"/>
      <c r="FM41" s="391"/>
      <c r="FN41" s="391"/>
      <c r="FO41" s="391"/>
      <c r="FP41" s="391"/>
      <c r="FQ41" s="391"/>
      <c r="FR41" s="391"/>
      <c r="FS41" s="391"/>
      <c r="FT41" s="391"/>
      <c r="FU41" s="391"/>
      <c r="FV41" s="391"/>
      <c r="FW41" s="391"/>
      <c r="FX41" s="391"/>
      <c r="FY41" s="391"/>
      <c r="FZ41" s="391"/>
      <c r="GA41" s="391"/>
      <c r="GB41" s="391"/>
      <c r="GC41" s="391"/>
      <c r="GD41" s="391"/>
      <c r="GE41" s="391"/>
      <c r="GF41" s="391"/>
      <c r="GG41" s="391"/>
      <c r="GH41" s="391"/>
      <c r="GI41" s="391"/>
      <c r="GJ41" s="391"/>
      <c r="GK41" s="391"/>
      <c r="GL41" s="391"/>
      <c r="GM41" s="391"/>
      <c r="GN41" s="391"/>
      <c r="GO41" s="391"/>
      <c r="GP41" s="391"/>
      <c r="GQ41" s="391"/>
      <c r="GR41" s="391"/>
      <c r="GS41" s="391"/>
      <c r="GT41" s="391"/>
      <c r="GU41" s="391"/>
      <c r="GV41" s="391"/>
      <c r="GW41" s="391"/>
      <c r="GX41" s="391"/>
      <c r="GY41" s="391"/>
      <c r="GZ41" s="391"/>
      <c r="HA41" s="391"/>
      <c r="HB41" s="391"/>
      <c r="HC41" s="391"/>
      <c r="HD41" s="391"/>
      <c r="HE41" s="391"/>
      <c r="HF41" s="391"/>
      <c r="HG41" s="391"/>
      <c r="HH41" s="391"/>
      <c r="HI41" s="391"/>
      <c r="HJ41" s="391"/>
      <c r="HK41" s="391"/>
      <c r="HL41" s="391"/>
      <c r="HM41" s="391"/>
      <c r="HN41" s="391"/>
      <c r="HO41" s="391"/>
      <c r="HP41" s="391"/>
      <c r="HQ41" s="391"/>
      <c r="HR41" s="391"/>
      <c r="HS41" s="391"/>
      <c r="HT41" s="391"/>
      <c r="HU41" s="391"/>
      <c r="HV41" s="391"/>
      <c r="HW41" s="391"/>
      <c r="HX41" s="391"/>
      <c r="HY41" s="391"/>
      <c r="HZ41" s="391"/>
      <c r="IA41" s="391"/>
      <c r="IB41" s="391"/>
      <c r="IC41" s="391"/>
      <c r="ID41" s="391"/>
      <c r="IE41" s="391"/>
      <c r="IF41" s="391"/>
      <c r="IG41" s="391"/>
      <c r="IH41" s="391"/>
      <c r="II41" s="391"/>
      <c r="IJ41" s="391"/>
      <c r="IK41" s="391"/>
      <c r="IL41" s="391"/>
      <c r="IM41" s="391"/>
      <c r="IN41" s="391"/>
      <c r="IO41" s="391"/>
      <c r="IP41" s="391"/>
      <c r="IQ41" s="391"/>
      <c r="IR41" s="391"/>
      <c r="IS41" s="391"/>
      <c r="IT41" s="391"/>
      <c r="IU41" s="391"/>
      <c r="IV41" s="391"/>
      <c r="IW41" s="391"/>
    </row>
    <row r="42" spans="1:257" s="392" customFormat="1" ht="24" customHeight="1" x14ac:dyDescent="0.25">
      <c r="A42" s="32"/>
      <c r="B42" s="378">
        <f t="shared" si="9"/>
        <v>55</v>
      </c>
      <c r="C42" s="417"/>
      <c r="D42" s="419"/>
      <c r="E42" s="421"/>
      <c r="F42" s="419"/>
      <c r="G42" s="419"/>
      <c r="H42" s="419"/>
      <c r="I42" s="383" t="s">
        <v>2702</v>
      </c>
      <c r="J42" s="383"/>
      <c r="K42" s="378"/>
      <c r="L42" s="384" t="s">
        <v>2705</v>
      </c>
      <c r="M42" s="384" t="s">
        <v>2613</v>
      </c>
      <c r="N42" s="384" t="s">
        <v>2704</v>
      </c>
      <c r="O42" s="378"/>
      <c r="P42" s="378">
        <v>2</v>
      </c>
      <c r="Q42" s="378" t="s">
        <v>2614</v>
      </c>
      <c r="R42" s="383" t="s">
        <v>2607</v>
      </c>
      <c r="S42" s="383"/>
      <c r="T42" s="383"/>
      <c r="U42" s="383" t="s">
        <v>2615</v>
      </c>
      <c r="V42" s="385" t="s">
        <v>1238</v>
      </c>
      <c r="W42" s="385" t="s">
        <v>2609</v>
      </c>
      <c r="X42" s="386">
        <v>1844.48</v>
      </c>
      <c r="Y42" s="387">
        <v>33</v>
      </c>
      <c r="Z42" s="387">
        <v>18.96</v>
      </c>
      <c r="AA42" s="387">
        <v>0</v>
      </c>
      <c r="AB42" s="387">
        <v>0</v>
      </c>
      <c r="AC42" s="387"/>
      <c r="AD42" s="387"/>
      <c r="AE42" s="388"/>
      <c r="AF42" s="386">
        <f t="shared" si="15"/>
        <v>11066.880000000001</v>
      </c>
      <c r="AG42" s="387">
        <f t="shared" si="13"/>
        <v>198</v>
      </c>
      <c r="AH42" s="387">
        <f t="shared" si="13"/>
        <v>113.76</v>
      </c>
      <c r="AI42" s="387">
        <f t="shared" si="13"/>
        <v>0</v>
      </c>
      <c r="AJ42" s="387">
        <f t="shared" si="13"/>
        <v>0</v>
      </c>
      <c r="AK42" s="387">
        <f t="shared" si="16"/>
        <v>1567.81</v>
      </c>
      <c r="AL42" s="389">
        <f t="shared" si="17"/>
        <v>156.78</v>
      </c>
      <c r="AM42" s="387">
        <f t="shared" si="18"/>
        <v>470.34</v>
      </c>
      <c r="AN42" s="387">
        <f t="shared" si="19"/>
        <v>1975.44</v>
      </c>
      <c r="AO42" s="387"/>
      <c r="AP42" s="387">
        <f t="shared" si="20"/>
        <v>338.64</v>
      </c>
      <c r="AQ42" s="387">
        <v>3618.6</v>
      </c>
      <c r="AR42" s="387">
        <f t="shared" si="21"/>
        <v>225.78000000000003</v>
      </c>
      <c r="AS42" s="387">
        <f t="shared" si="14"/>
        <v>442.68</v>
      </c>
      <c r="AT42" s="387"/>
      <c r="AU42" s="387"/>
      <c r="AV42" s="388"/>
      <c r="AW42" s="390">
        <f t="shared" si="8"/>
        <v>20174.71</v>
      </c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1"/>
      <c r="CM42" s="391"/>
      <c r="CN42" s="391"/>
      <c r="CO42" s="391"/>
      <c r="CP42" s="391"/>
      <c r="CQ42" s="391"/>
      <c r="CR42" s="391"/>
      <c r="CS42" s="391"/>
      <c r="CT42" s="391"/>
      <c r="CU42" s="391"/>
      <c r="CV42" s="391"/>
      <c r="CW42" s="391"/>
      <c r="CX42" s="391"/>
      <c r="CY42" s="391"/>
      <c r="CZ42" s="391"/>
      <c r="DA42" s="391"/>
      <c r="DB42" s="391"/>
      <c r="DC42" s="391"/>
      <c r="DD42" s="391"/>
      <c r="DE42" s="391"/>
      <c r="DF42" s="391"/>
      <c r="DG42" s="391"/>
      <c r="DH42" s="391"/>
      <c r="DI42" s="391"/>
      <c r="DJ42" s="391"/>
      <c r="DK42" s="391"/>
      <c r="DL42" s="391"/>
      <c r="DM42" s="391"/>
      <c r="DN42" s="391"/>
      <c r="DO42" s="391"/>
      <c r="DP42" s="391"/>
      <c r="DQ42" s="391"/>
      <c r="DR42" s="391"/>
      <c r="DS42" s="391"/>
      <c r="DT42" s="391"/>
      <c r="DU42" s="391"/>
      <c r="DV42" s="391"/>
      <c r="DW42" s="391"/>
      <c r="DX42" s="391"/>
      <c r="DY42" s="391"/>
      <c r="DZ42" s="391"/>
      <c r="EA42" s="391"/>
      <c r="EB42" s="391"/>
      <c r="EC42" s="391"/>
      <c r="ED42" s="391"/>
      <c r="EE42" s="391"/>
      <c r="EF42" s="391"/>
      <c r="EG42" s="391"/>
      <c r="EH42" s="391"/>
      <c r="EI42" s="391"/>
      <c r="EJ42" s="391"/>
      <c r="EK42" s="391"/>
      <c r="EL42" s="391"/>
      <c r="EM42" s="391"/>
      <c r="EN42" s="391"/>
      <c r="EO42" s="391"/>
      <c r="EP42" s="391"/>
      <c r="EQ42" s="391"/>
      <c r="ER42" s="391"/>
      <c r="ES42" s="391"/>
      <c r="ET42" s="391"/>
      <c r="EU42" s="391"/>
      <c r="EV42" s="391"/>
      <c r="EW42" s="391"/>
      <c r="EX42" s="391"/>
      <c r="EY42" s="391"/>
      <c r="EZ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1"/>
      <c r="FL42" s="391"/>
      <c r="FM42" s="391"/>
      <c r="FN42" s="391"/>
      <c r="FO42" s="391"/>
      <c r="FP42" s="391"/>
      <c r="FQ42" s="391"/>
      <c r="FR42" s="391"/>
      <c r="FS42" s="391"/>
      <c r="FT42" s="391"/>
      <c r="FU42" s="391"/>
      <c r="FV42" s="391"/>
      <c r="FW42" s="391"/>
      <c r="FX42" s="391"/>
      <c r="FY42" s="391"/>
      <c r="FZ42" s="391"/>
      <c r="GA42" s="391"/>
      <c r="GB42" s="391"/>
      <c r="GC42" s="391"/>
      <c r="GD42" s="391"/>
      <c r="GE42" s="391"/>
      <c r="GF42" s="391"/>
      <c r="GG42" s="391"/>
      <c r="GH42" s="391"/>
      <c r="GI42" s="391"/>
      <c r="GJ42" s="391"/>
      <c r="GK42" s="391"/>
      <c r="GL42" s="391"/>
      <c r="GM42" s="391"/>
      <c r="GN42" s="391"/>
      <c r="GO42" s="391"/>
      <c r="GP42" s="391"/>
      <c r="GQ42" s="391"/>
      <c r="GR42" s="391"/>
      <c r="GS42" s="391"/>
      <c r="GT42" s="391"/>
      <c r="GU42" s="391"/>
      <c r="GV42" s="391"/>
      <c r="GW42" s="391"/>
      <c r="GX42" s="391"/>
      <c r="GY42" s="391"/>
      <c r="GZ42" s="391"/>
      <c r="HA42" s="391"/>
      <c r="HB42" s="391"/>
      <c r="HC42" s="391"/>
      <c r="HD42" s="391"/>
      <c r="HE42" s="391"/>
      <c r="HF42" s="391"/>
      <c r="HG42" s="391"/>
      <c r="HH42" s="391"/>
      <c r="HI42" s="391"/>
      <c r="HJ42" s="391"/>
      <c r="HK42" s="391"/>
      <c r="HL42" s="391"/>
      <c r="HM42" s="391"/>
      <c r="HN42" s="391"/>
      <c r="HO42" s="391"/>
      <c r="HP42" s="391"/>
      <c r="HQ42" s="391"/>
      <c r="HR42" s="391"/>
      <c r="HS42" s="391"/>
      <c r="HT42" s="391"/>
      <c r="HU42" s="391"/>
      <c r="HV42" s="391"/>
      <c r="HW42" s="391"/>
      <c r="HX42" s="391"/>
      <c r="HY42" s="391"/>
      <c r="HZ42" s="391"/>
      <c r="IA42" s="391"/>
      <c r="IB42" s="391"/>
      <c r="IC42" s="391"/>
      <c r="ID42" s="391"/>
      <c r="IE42" s="391"/>
      <c r="IF42" s="391"/>
      <c r="IG42" s="391"/>
      <c r="IH42" s="391"/>
      <c r="II42" s="391"/>
      <c r="IJ42" s="391"/>
      <c r="IK42" s="391"/>
      <c r="IL42" s="391"/>
      <c r="IM42" s="391"/>
      <c r="IN42" s="391"/>
      <c r="IO42" s="391"/>
      <c r="IP42" s="391"/>
      <c r="IQ42" s="391"/>
      <c r="IR42" s="391"/>
      <c r="IS42" s="391"/>
      <c r="IT42" s="391"/>
      <c r="IU42" s="391"/>
      <c r="IV42" s="391"/>
      <c r="IW42" s="391"/>
    </row>
    <row r="43" spans="1:257" s="392" customFormat="1" ht="24" customHeight="1" x14ac:dyDescent="0.25">
      <c r="A43" s="32"/>
      <c r="B43" s="378">
        <f t="shared" si="9"/>
        <v>56</v>
      </c>
      <c r="C43" s="379">
        <v>13</v>
      </c>
      <c r="D43" s="380">
        <v>56</v>
      </c>
      <c r="E43" s="381">
        <v>266</v>
      </c>
      <c r="F43" s="380">
        <v>795</v>
      </c>
      <c r="G43" s="382"/>
      <c r="H43" s="382" t="s">
        <v>2706</v>
      </c>
      <c r="I43" s="383" t="s">
        <v>2707</v>
      </c>
      <c r="J43" s="383" t="s">
        <v>2708</v>
      </c>
      <c r="K43" s="378" t="s">
        <v>2603</v>
      </c>
      <c r="L43" s="384" t="s">
        <v>2693</v>
      </c>
      <c r="M43" s="384" t="s">
        <v>2613</v>
      </c>
      <c r="N43" s="384" t="s">
        <v>2605</v>
      </c>
      <c r="O43" s="378"/>
      <c r="P43" s="378">
        <v>6</v>
      </c>
      <c r="Q43" s="378" t="s">
        <v>2614</v>
      </c>
      <c r="R43" s="383" t="s">
        <v>2607</v>
      </c>
      <c r="S43" s="383"/>
      <c r="T43" s="383"/>
      <c r="U43" s="383" t="s">
        <v>2700</v>
      </c>
      <c r="V43" s="385" t="s">
        <v>1238</v>
      </c>
      <c r="W43" s="385" t="s">
        <v>2609</v>
      </c>
      <c r="X43" s="386">
        <v>5077.2000000000007</v>
      </c>
      <c r="Y43" s="387">
        <v>98</v>
      </c>
      <c r="Z43" s="387">
        <v>56.88</v>
      </c>
      <c r="AA43" s="387">
        <v>0</v>
      </c>
      <c r="AB43" s="387">
        <v>0</v>
      </c>
      <c r="AC43" s="387"/>
      <c r="AD43" s="387"/>
      <c r="AE43" s="388"/>
      <c r="AF43" s="386">
        <f t="shared" si="15"/>
        <v>30463.200000000004</v>
      </c>
      <c r="AG43" s="387">
        <f t="shared" si="13"/>
        <v>588</v>
      </c>
      <c r="AH43" s="387">
        <f t="shared" si="13"/>
        <v>341.28000000000003</v>
      </c>
      <c r="AI43" s="387">
        <f t="shared" si="13"/>
        <v>0</v>
      </c>
      <c r="AJ43" s="387">
        <f t="shared" si="13"/>
        <v>0</v>
      </c>
      <c r="AK43" s="387">
        <f t="shared" si="16"/>
        <v>4315.62</v>
      </c>
      <c r="AL43" s="389">
        <f t="shared" si="17"/>
        <v>431.56</v>
      </c>
      <c r="AM43" s="387">
        <f t="shared" si="18"/>
        <v>1294.69</v>
      </c>
      <c r="AN43" s="387">
        <f t="shared" si="19"/>
        <v>5437.68</v>
      </c>
      <c r="AO43" s="387"/>
      <c r="AP43" s="387">
        <f t="shared" si="20"/>
        <v>932.16000000000008</v>
      </c>
      <c r="AQ43" s="387">
        <v>3712.86</v>
      </c>
      <c r="AR43" s="387">
        <f t="shared" si="21"/>
        <v>621.41999999999996</v>
      </c>
      <c r="AS43" s="387">
        <f t="shared" si="14"/>
        <v>1218.53</v>
      </c>
      <c r="AT43" s="387"/>
      <c r="AU43" s="387"/>
      <c r="AV43" s="388"/>
      <c r="AW43" s="390">
        <f t="shared" si="8"/>
        <v>49357.000000000007</v>
      </c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391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  <c r="CI43" s="391"/>
      <c r="CJ43" s="391"/>
      <c r="CK43" s="391"/>
      <c r="CL43" s="391"/>
      <c r="CM43" s="391"/>
      <c r="CN43" s="391"/>
      <c r="CO43" s="391"/>
      <c r="CP43" s="391"/>
      <c r="CQ43" s="391"/>
      <c r="CR43" s="391"/>
      <c r="CS43" s="391"/>
      <c r="CT43" s="391"/>
      <c r="CU43" s="391"/>
      <c r="CV43" s="391"/>
      <c r="CW43" s="391"/>
      <c r="CX43" s="391"/>
      <c r="CY43" s="391"/>
      <c r="CZ43" s="391"/>
      <c r="DA43" s="391"/>
      <c r="DB43" s="391"/>
      <c r="DC43" s="391"/>
      <c r="DD43" s="391"/>
      <c r="DE43" s="391"/>
      <c r="DF43" s="391"/>
      <c r="DG43" s="391"/>
      <c r="DH43" s="391"/>
      <c r="DI43" s="391"/>
      <c r="DJ43" s="391"/>
      <c r="DK43" s="391"/>
      <c r="DL43" s="391"/>
      <c r="DM43" s="391"/>
      <c r="DN43" s="391"/>
      <c r="DO43" s="391"/>
      <c r="DP43" s="391"/>
      <c r="DQ43" s="391"/>
      <c r="DR43" s="391"/>
      <c r="DS43" s="391"/>
      <c r="DT43" s="391"/>
      <c r="DU43" s="391"/>
      <c r="DV43" s="391"/>
      <c r="DW43" s="391"/>
      <c r="DX43" s="391"/>
      <c r="DY43" s="391"/>
      <c r="DZ43" s="391"/>
      <c r="EA43" s="391"/>
      <c r="EB43" s="391"/>
      <c r="EC43" s="391"/>
      <c r="ED43" s="391"/>
      <c r="EE43" s="391"/>
      <c r="EF43" s="391"/>
      <c r="EG43" s="391"/>
      <c r="EH43" s="391"/>
      <c r="EI43" s="391"/>
      <c r="EJ43" s="391"/>
      <c r="EK43" s="391"/>
      <c r="EL43" s="391"/>
      <c r="EM43" s="391"/>
      <c r="EN43" s="391"/>
      <c r="EO43" s="391"/>
      <c r="EP43" s="391"/>
      <c r="EQ43" s="391"/>
      <c r="ER43" s="391"/>
      <c r="ES43" s="391"/>
      <c r="ET43" s="391"/>
      <c r="EU43" s="391"/>
      <c r="EV43" s="391"/>
      <c r="EW43" s="391"/>
      <c r="EX43" s="391"/>
      <c r="EY43" s="391"/>
      <c r="EZ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1"/>
      <c r="FL43" s="391"/>
      <c r="FM43" s="391"/>
      <c r="FN43" s="391"/>
      <c r="FO43" s="391"/>
      <c r="FP43" s="391"/>
      <c r="FQ43" s="391"/>
      <c r="FR43" s="391"/>
      <c r="FS43" s="391"/>
      <c r="FT43" s="391"/>
      <c r="FU43" s="391"/>
      <c r="FV43" s="391"/>
      <c r="FW43" s="391"/>
      <c r="FX43" s="391"/>
      <c r="FY43" s="391"/>
      <c r="FZ43" s="391"/>
      <c r="GA43" s="391"/>
      <c r="GB43" s="391"/>
      <c r="GC43" s="391"/>
      <c r="GD43" s="391"/>
      <c r="GE43" s="391"/>
      <c r="GF43" s="391"/>
      <c r="GG43" s="391"/>
      <c r="GH43" s="391"/>
      <c r="GI43" s="391"/>
      <c r="GJ43" s="391"/>
      <c r="GK43" s="391"/>
      <c r="GL43" s="391"/>
      <c r="GM43" s="391"/>
      <c r="GN43" s="391"/>
      <c r="GO43" s="391"/>
      <c r="GP43" s="391"/>
      <c r="GQ43" s="391"/>
      <c r="GR43" s="391"/>
      <c r="GS43" s="391"/>
      <c r="GT43" s="391"/>
      <c r="GU43" s="391"/>
      <c r="GV43" s="391"/>
      <c r="GW43" s="391"/>
      <c r="GX43" s="391"/>
      <c r="GY43" s="391"/>
      <c r="GZ43" s="391"/>
      <c r="HA43" s="391"/>
      <c r="HB43" s="391"/>
      <c r="HC43" s="391"/>
      <c r="HD43" s="391"/>
      <c r="HE43" s="391"/>
      <c r="HF43" s="391"/>
      <c r="HG43" s="391"/>
      <c r="HH43" s="391"/>
      <c r="HI43" s="391"/>
      <c r="HJ43" s="391"/>
      <c r="HK43" s="391"/>
      <c r="HL43" s="391"/>
      <c r="HM43" s="391"/>
      <c r="HN43" s="391"/>
      <c r="HO43" s="391"/>
      <c r="HP43" s="391"/>
      <c r="HQ43" s="391"/>
      <c r="HR43" s="391"/>
      <c r="HS43" s="391"/>
      <c r="HT43" s="391"/>
      <c r="HU43" s="391"/>
      <c r="HV43" s="391"/>
      <c r="HW43" s="391"/>
      <c r="HX43" s="391"/>
      <c r="HY43" s="391"/>
      <c r="HZ43" s="391"/>
      <c r="IA43" s="391"/>
      <c r="IB43" s="391"/>
      <c r="IC43" s="391"/>
      <c r="ID43" s="391"/>
      <c r="IE43" s="391"/>
      <c r="IF43" s="391"/>
      <c r="IG43" s="391"/>
      <c r="IH43" s="391"/>
      <c r="II43" s="391"/>
      <c r="IJ43" s="391"/>
      <c r="IK43" s="391"/>
      <c r="IL43" s="391"/>
      <c r="IM43" s="391"/>
      <c r="IN43" s="391"/>
      <c r="IO43" s="391"/>
      <c r="IP43" s="391"/>
      <c r="IQ43" s="391"/>
      <c r="IR43" s="391"/>
      <c r="IS43" s="391"/>
      <c r="IT43" s="391"/>
      <c r="IU43" s="391"/>
      <c r="IV43" s="391"/>
      <c r="IW43" s="391"/>
    </row>
    <row r="44" spans="1:257" s="392" customFormat="1" ht="24" customHeight="1" x14ac:dyDescent="0.25">
      <c r="A44" s="32"/>
      <c r="B44" s="378">
        <f t="shared" si="9"/>
        <v>57</v>
      </c>
      <c r="C44" s="379">
        <v>13</v>
      </c>
      <c r="D44" s="380">
        <v>56</v>
      </c>
      <c r="E44" s="381">
        <v>266</v>
      </c>
      <c r="F44" s="380">
        <v>795</v>
      </c>
      <c r="G44" s="382"/>
      <c r="H44" s="382" t="s">
        <v>2709</v>
      </c>
      <c r="I44" s="383" t="s">
        <v>2710</v>
      </c>
      <c r="J44" s="383" t="s">
        <v>2711</v>
      </c>
      <c r="K44" s="378" t="s">
        <v>2603</v>
      </c>
      <c r="L44" s="384" t="s">
        <v>2693</v>
      </c>
      <c r="M44" s="384" t="s">
        <v>2613</v>
      </c>
      <c r="N44" s="384" t="s">
        <v>2605</v>
      </c>
      <c r="O44" s="378"/>
      <c r="P44" s="378">
        <v>2</v>
      </c>
      <c r="Q44" s="378" t="s">
        <v>2614</v>
      </c>
      <c r="R44" s="383" t="s">
        <v>2607</v>
      </c>
      <c r="S44" s="383"/>
      <c r="T44" s="383"/>
      <c r="U44" s="383" t="s">
        <v>2615</v>
      </c>
      <c r="V44" s="385" t="s">
        <v>1238</v>
      </c>
      <c r="W44" s="385" t="s">
        <v>2609</v>
      </c>
      <c r="X44" s="386">
        <v>1844.48</v>
      </c>
      <c r="Y44" s="387">
        <v>33</v>
      </c>
      <c r="Z44" s="387">
        <v>18.96</v>
      </c>
      <c r="AA44" s="387">
        <v>0</v>
      </c>
      <c r="AB44" s="387">
        <v>0</v>
      </c>
      <c r="AC44" s="387"/>
      <c r="AD44" s="387"/>
      <c r="AE44" s="388"/>
      <c r="AF44" s="386">
        <f t="shared" si="15"/>
        <v>11066.880000000001</v>
      </c>
      <c r="AG44" s="387">
        <f t="shared" si="13"/>
        <v>198</v>
      </c>
      <c r="AH44" s="387">
        <f t="shared" si="13"/>
        <v>113.76</v>
      </c>
      <c r="AI44" s="387">
        <f t="shared" si="13"/>
        <v>0</v>
      </c>
      <c r="AJ44" s="387">
        <f t="shared" si="13"/>
        <v>0</v>
      </c>
      <c r="AK44" s="387">
        <f t="shared" si="16"/>
        <v>1567.81</v>
      </c>
      <c r="AL44" s="389">
        <f t="shared" si="17"/>
        <v>156.78</v>
      </c>
      <c r="AM44" s="387">
        <f t="shared" si="18"/>
        <v>470.34</v>
      </c>
      <c r="AN44" s="387">
        <f t="shared" si="19"/>
        <v>1975.44</v>
      </c>
      <c r="AO44" s="387"/>
      <c r="AP44" s="387">
        <f t="shared" si="20"/>
        <v>338.64</v>
      </c>
      <c r="AQ44" s="387">
        <v>3618.6</v>
      </c>
      <c r="AR44" s="387">
        <f t="shared" si="21"/>
        <v>225.78000000000003</v>
      </c>
      <c r="AS44" s="387">
        <f t="shared" si="14"/>
        <v>442.68</v>
      </c>
      <c r="AT44" s="387"/>
      <c r="AU44" s="387"/>
      <c r="AV44" s="388"/>
      <c r="AW44" s="390">
        <f t="shared" si="8"/>
        <v>20174.71</v>
      </c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391"/>
      <c r="BV44" s="391"/>
      <c r="BW44" s="391"/>
      <c r="BX44" s="391"/>
      <c r="BY44" s="391"/>
      <c r="BZ44" s="391"/>
      <c r="CA44" s="391"/>
      <c r="CB44" s="391"/>
      <c r="CC44" s="391"/>
      <c r="CD44" s="391"/>
      <c r="CE44" s="391"/>
      <c r="CF44" s="391"/>
      <c r="CG44" s="391"/>
      <c r="CH44" s="391"/>
      <c r="CI44" s="391"/>
      <c r="CJ44" s="391"/>
      <c r="CK44" s="391"/>
      <c r="CL44" s="391"/>
      <c r="CM44" s="391"/>
      <c r="CN44" s="391"/>
      <c r="CO44" s="391"/>
      <c r="CP44" s="391"/>
      <c r="CQ44" s="391"/>
      <c r="CR44" s="391"/>
      <c r="CS44" s="391"/>
      <c r="CT44" s="391"/>
      <c r="CU44" s="391"/>
      <c r="CV44" s="391"/>
      <c r="CW44" s="391"/>
      <c r="CX44" s="391"/>
      <c r="CY44" s="391"/>
      <c r="CZ44" s="391"/>
      <c r="DA44" s="391"/>
      <c r="DB44" s="391"/>
      <c r="DC44" s="391"/>
      <c r="DD44" s="391"/>
      <c r="DE44" s="391"/>
      <c r="DF44" s="391"/>
      <c r="DG44" s="391"/>
      <c r="DH44" s="391"/>
      <c r="DI44" s="391"/>
      <c r="DJ44" s="391"/>
      <c r="DK44" s="391"/>
      <c r="DL44" s="391"/>
      <c r="DM44" s="391"/>
      <c r="DN44" s="391"/>
      <c r="DO44" s="391"/>
      <c r="DP44" s="391"/>
      <c r="DQ44" s="391"/>
      <c r="DR44" s="391"/>
      <c r="DS44" s="391"/>
      <c r="DT44" s="391"/>
      <c r="DU44" s="391"/>
      <c r="DV44" s="391"/>
      <c r="DW44" s="391"/>
      <c r="DX44" s="391"/>
      <c r="DY44" s="391"/>
      <c r="DZ44" s="391"/>
      <c r="EA44" s="391"/>
      <c r="EB44" s="391"/>
      <c r="EC44" s="391"/>
      <c r="ED44" s="391"/>
      <c r="EE44" s="391"/>
      <c r="EF44" s="391"/>
      <c r="EG44" s="391"/>
      <c r="EH44" s="391"/>
      <c r="EI44" s="391"/>
      <c r="EJ44" s="391"/>
      <c r="EK44" s="391"/>
      <c r="EL44" s="391"/>
      <c r="EM44" s="391"/>
      <c r="EN44" s="391"/>
      <c r="EO44" s="391"/>
      <c r="EP44" s="391"/>
      <c r="EQ44" s="391"/>
      <c r="ER44" s="391"/>
      <c r="ES44" s="391"/>
      <c r="ET44" s="391"/>
      <c r="EU44" s="391"/>
      <c r="EV44" s="391"/>
      <c r="EW44" s="391"/>
      <c r="EX44" s="391"/>
      <c r="EY44" s="391"/>
      <c r="EZ44" s="391"/>
      <c r="FA44" s="391"/>
      <c r="FB44" s="391"/>
      <c r="FC44" s="391"/>
      <c r="FD44" s="391"/>
      <c r="FE44" s="391"/>
      <c r="FF44" s="391"/>
      <c r="FG44" s="391"/>
      <c r="FH44" s="391"/>
      <c r="FI44" s="391"/>
      <c r="FJ44" s="391"/>
      <c r="FK44" s="391"/>
      <c r="FL44" s="391"/>
      <c r="FM44" s="391"/>
      <c r="FN44" s="391"/>
      <c r="FO44" s="391"/>
      <c r="FP44" s="391"/>
      <c r="FQ44" s="391"/>
      <c r="FR44" s="391"/>
      <c r="FS44" s="391"/>
      <c r="FT44" s="391"/>
      <c r="FU44" s="391"/>
      <c r="FV44" s="391"/>
      <c r="FW44" s="391"/>
      <c r="FX44" s="391"/>
      <c r="FY44" s="391"/>
      <c r="FZ44" s="391"/>
      <c r="GA44" s="391"/>
      <c r="GB44" s="391"/>
      <c r="GC44" s="391"/>
      <c r="GD44" s="391"/>
      <c r="GE44" s="391"/>
      <c r="GF44" s="391"/>
      <c r="GG44" s="391"/>
      <c r="GH44" s="391"/>
      <c r="GI44" s="391"/>
      <c r="GJ44" s="391"/>
      <c r="GK44" s="391"/>
      <c r="GL44" s="391"/>
      <c r="GM44" s="391"/>
      <c r="GN44" s="391"/>
      <c r="GO44" s="391"/>
      <c r="GP44" s="391"/>
      <c r="GQ44" s="391"/>
      <c r="GR44" s="391"/>
      <c r="GS44" s="391"/>
      <c r="GT44" s="391"/>
      <c r="GU44" s="391"/>
      <c r="GV44" s="391"/>
      <c r="GW44" s="391"/>
      <c r="GX44" s="391"/>
      <c r="GY44" s="391"/>
      <c r="GZ44" s="391"/>
      <c r="HA44" s="391"/>
      <c r="HB44" s="391"/>
      <c r="HC44" s="391"/>
      <c r="HD44" s="391"/>
      <c r="HE44" s="391"/>
      <c r="HF44" s="391"/>
      <c r="HG44" s="391"/>
      <c r="HH44" s="391"/>
      <c r="HI44" s="391"/>
      <c r="HJ44" s="391"/>
      <c r="HK44" s="391"/>
      <c r="HL44" s="391"/>
      <c r="HM44" s="391"/>
      <c r="HN44" s="391"/>
      <c r="HO44" s="391"/>
      <c r="HP44" s="391"/>
      <c r="HQ44" s="391"/>
      <c r="HR44" s="391"/>
      <c r="HS44" s="391"/>
      <c r="HT44" s="391"/>
      <c r="HU44" s="391"/>
      <c r="HV44" s="391"/>
      <c r="HW44" s="391"/>
      <c r="HX44" s="391"/>
      <c r="HY44" s="391"/>
      <c r="HZ44" s="391"/>
      <c r="IA44" s="391"/>
      <c r="IB44" s="391"/>
      <c r="IC44" s="391"/>
      <c r="ID44" s="391"/>
      <c r="IE44" s="391"/>
      <c r="IF44" s="391"/>
      <c r="IG44" s="391"/>
      <c r="IH44" s="391"/>
      <c r="II44" s="391"/>
      <c r="IJ44" s="391"/>
      <c r="IK44" s="391"/>
      <c r="IL44" s="391"/>
      <c r="IM44" s="391"/>
      <c r="IN44" s="391"/>
      <c r="IO44" s="391"/>
      <c r="IP44" s="391"/>
      <c r="IQ44" s="391"/>
      <c r="IR44" s="391"/>
      <c r="IS44" s="391"/>
      <c r="IT44" s="391"/>
      <c r="IU44" s="391"/>
      <c r="IV44" s="391"/>
      <c r="IW44" s="391"/>
    </row>
    <row r="45" spans="1:257" s="392" customFormat="1" ht="24" customHeight="1" x14ac:dyDescent="0.25">
      <c r="A45" s="32"/>
      <c r="B45" s="378">
        <f t="shared" si="9"/>
        <v>58</v>
      </c>
      <c r="C45" s="379">
        <v>13</v>
      </c>
      <c r="D45" s="380">
        <v>56</v>
      </c>
      <c r="E45" s="381">
        <v>266</v>
      </c>
      <c r="F45" s="380">
        <v>795</v>
      </c>
      <c r="G45" s="382"/>
      <c r="H45" s="382" t="s">
        <v>2712</v>
      </c>
      <c r="I45" s="383" t="s">
        <v>2713</v>
      </c>
      <c r="J45" s="383" t="s">
        <v>2714</v>
      </c>
      <c r="K45" s="378" t="s">
        <v>2619</v>
      </c>
      <c r="L45" s="384" t="s">
        <v>2703</v>
      </c>
      <c r="M45" s="384" t="s">
        <v>2613</v>
      </c>
      <c r="N45" s="384" t="s">
        <v>2605</v>
      </c>
      <c r="O45" s="378"/>
      <c r="P45" s="378">
        <v>2</v>
      </c>
      <c r="Q45" s="378" t="s">
        <v>2614</v>
      </c>
      <c r="R45" s="383" t="s">
        <v>2607</v>
      </c>
      <c r="S45" s="383"/>
      <c r="T45" s="383"/>
      <c r="U45" s="383" t="s">
        <v>2715</v>
      </c>
      <c r="V45" s="385" t="s">
        <v>1238</v>
      </c>
      <c r="W45" s="385" t="s">
        <v>2609</v>
      </c>
      <c r="X45" s="386">
        <v>1895.28</v>
      </c>
      <c r="Y45" s="387">
        <v>33</v>
      </c>
      <c r="Z45" s="387">
        <v>18.96</v>
      </c>
      <c r="AA45" s="387">
        <v>0</v>
      </c>
      <c r="AB45" s="387">
        <v>0</v>
      </c>
      <c r="AC45" s="387"/>
      <c r="AD45" s="387"/>
      <c r="AE45" s="388"/>
      <c r="AF45" s="386">
        <f t="shared" si="15"/>
        <v>11371.68</v>
      </c>
      <c r="AG45" s="387">
        <f t="shared" si="13"/>
        <v>198</v>
      </c>
      <c r="AH45" s="387">
        <f t="shared" si="13"/>
        <v>113.76</v>
      </c>
      <c r="AI45" s="387">
        <f t="shared" si="13"/>
        <v>0</v>
      </c>
      <c r="AJ45" s="387">
        <f t="shared" si="13"/>
        <v>0</v>
      </c>
      <c r="AK45" s="387">
        <f t="shared" si="16"/>
        <v>1610.99</v>
      </c>
      <c r="AL45" s="389">
        <f t="shared" si="17"/>
        <v>161.1</v>
      </c>
      <c r="AM45" s="387">
        <f t="shared" si="18"/>
        <v>483.3</v>
      </c>
      <c r="AN45" s="387">
        <f t="shared" si="19"/>
        <v>2029.8600000000001</v>
      </c>
      <c r="AO45" s="387"/>
      <c r="AP45" s="387">
        <f t="shared" si="20"/>
        <v>348</v>
      </c>
      <c r="AQ45" s="387">
        <v>3618.6</v>
      </c>
      <c r="AR45" s="387">
        <f t="shared" si="21"/>
        <v>231.95999999999998</v>
      </c>
      <c r="AS45" s="387">
        <f t="shared" si="14"/>
        <v>454.87</v>
      </c>
      <c r="AT45" s="387"/>
      <c r="AU45" s="387"/>
      <c r="AV45" s="388"/>
      <c r="AW45" s="390">
        <f t="shared" si="8"/>
        <v>20622.12</v>
      </c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  <c r="HY45" s="391"/>
      <c r="HZ45" s="391"/>
      <c r="IA45" s="391"/>
      <c r="IB45" s="391"/>
      <c r="IC45" s="391"/>
      <c r="ID45" s="391"/>
      <c r="IE45" s="391"/>
      <c r="IF45" s="391"/>
      <c r="IG45" s="391"/>
      <c r="IH45" s="391"/>
      <c r="II45" s="391"/>
      <c r="IJ45" s="391"/>
      <c r="IK45" s="391"/>
      <c r="IL45" s="391"/>
      <c r="IM45" s="391"/>
      <c r="IN45" s="391"/>
      <c r="IO45" s="391"/>
      <c r="IP45" s="391"/>
      <c r="IQ45" s="391"/>
      <c r="IR45" s="391"/>
      <c r="IS45" s="391"/>
      <c r="IT45" s="391"/>
      <c r="IU45" s="391"/>
      <c r="IV45" s="391"/>
      <c r="IW45" s="391"/>
    </row>
    <row r="46" spans="1:257" s="392" customFormat="1" ht="24" customHeight="1" x14ac:dyDescent="0.25">
      <c r="A46" s="32"/>
      <c r="B46" s="378">
        <f t="shared" si="9"/>
        <v>59</v>
      </c>
      <c r="C46" s="379">
        <v>13</v>
      </c>
      <c r="D46" s="380">
        <v>56</v>
      </c>
      <c r="E46" s="381">
        <v>266</v>
      </c>
      <c r="F46" s="380">
        <v>795</v>
      </c>
      <c r="G46" s="382"/>
      <c r="H46" s="382" t="s">
        <v>2716</v>
      </c>
      <c r="I46" s="383" t="s">
        <v>2717</v>
      </c>
      <c r="J46" s="383" t="s">
        <v>2718</v>
      </c>
      <c r="K46" s="378" t="s">
        <v>2619</v>
      </c>
      <c r="L46" s="384" t="s">
        <v>2719</v>
      </c>
      <c r="M46" s="384" t="s">
        <v>2613</v>
      </c>
      <c r="N46" s="384" t="s">
        <v>2605</v>
      </c>
      <c r="O46" s="378"/>
      <c r="P46" s="378">
        <v>6</v>
      </c>
      <c r="Q46" s="378" t="s">
        <v>2614</v>
      </c>
      <c r="R46" s="383" t="s">
        <v>2607</v>
      </c>
      <c r="S46" s="383"/>
      <c r="T46" s="383"/>
      <c r="U46" s="383" t="s">
        <v>2715</v>
      </c>
      <c r="V46" s="385" t="s">
        <v>1238</v>
      </c>
      <c r="W46" s="385" t="s">
        <v>2609</v>
      </c>
      <c r="X46" s="386">
        <v>5685.84</v>
      </c>
      <c r="Y46" s="387">
        <v>98</v>
      </c>
      <c r="Z46" s="387">
        <v>56.88</v>
      </c>
      <c r="AA46" s="387">
        <v>0</v>
      </c>
      <c r="AB46" s="387">
        <v>0</v>
      </c>
      <c r="AC46" s="387"/>
      <c r="AD46" s="387"/>
      <c r="AE46" s="388"/>
      <c r="AF46" s="386">
        <f t="shared" si="1"/>
        <v>68230.080000000002</v>
      </c>
      <c r="AG46" s="387">
        <f t="shared" si="1"/>
        <v>1176</v>
      </c>
      <c r="AH46" s="387">
        <f t="shared" si="1"/>
        <v>682.56000000000006</v>
      </c>
      <c r="AI46" s="387">
        <f t="shared" si="1"/>
        <v>0</v>
      </c>
      <c r="AJ46" s="387">
        <f t="shared" si="1"/>
        <v>0</v>
      </c>
      <c r="AK46" s="387">
        <f>ROUND(((AS46/12)+X46)/30*50,2)</f>
        <v>9855.4599999999991</v>
      </c>
      <c r="AL46" s="389">
        <f t="shared" si="3"/>
        <v>985.55</v>
      </c>
      <c r="AM46" s="387">
        <f t="shared" si="4"/>
        <v>2956.64</v>
      </c>
      <c r="AN46" s="387">
        <f t="shared" si="5"/>
        <v>12417.84</v>
      </c>
      <c r="AO46" s="387"/>
      <c r="AP46" s="387">
        <f t="shared" si="6"/>
        <v>2128.8000000000002</v>
      </c>
      <c r="AQ46" s="387">
        <v>7499.88</v>
      </c>
      <c r="AR46" s="387">
        <f t="shared" si="7"/>
        <v>1419.24</v>
      </c>
      <c r="AS46" s="387">
        <f>ROUND(X46*0.04*12,2)</f>
        <v>2729.2</v>
      </c>
      <c r="AT46" s="387"/>
      <c r="AU46" s="387"/>
      <c r="AV46" s="388"/>
      <c r="AW46" s="390">
        <f t="shared" si="8"/>
        <v>110081.25000000001</v>
      </c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  <c r="HW46" s="391"/>
      <c r="HX46" s="391"/>
      <c r="HY46" s="391"/>
      <c r="HZ46" s="391"/>
      <c r="IA46" s="391"/>
      <c r="IB46" s="391"/>
      <c r="IC46" s="391"/>
      <c r="ID46" s="391"/>
      <c r="IE46" s="391"/>
      <c r="IF46" s="391"/>
      <c r="IG46" s="391"/>
      <c r="IH46" s="391"/>
      <c r="II46" s="391"/>
      <c r="IJ46" s="391"/>
      <c r="IK46" s="391"/>
      <c r="IL46" s="391"/>
      <c r="IM46" s="391"/>
      <c r="IN46" s="391"/>
      <c r="IO46" s="391"/>
      <c r="IP46" s="391"/>
      <c r="IQ46" s="391"/>
      <c r="IR46" s="391"/>
      <c r="IS46" s="391"/>
      <c r="IT46" s="391"/>
      <c r="IU46" s="391"/>
      <c r="IV46" s="391"/>
      <c r="IW46" s="391"/>
    </row>
    <row r="47" spans="1:257" s="392" customFormat="1" ht="24" customHeight="1" x14ac:dyDescent="0.25">
      <c r="A47" s="32"/>
      <c r="B47" s="378">
        <f t="shared" si="9"/>
        <v>60</v>
      </c>
      <c r="C47" s="379">
        <v>13</v>
      </c>
      <c r="D47" s="380">
        <v>56</v>
      </c>
      <c r="E47" s="381">
        <v>266</v>
      </c>
      <c r="F47" s="380">
        <v>795</v>
      </c>
      <c r="G47" s="382"/>
      <c r="H47" s="382" t="s">
        <v>2720</v>
      </c>
      <c r="I47" s="383" t="s">
        <v>2702</v>
      </c>
      <c r="J47" s="383"/>
      <c r="K47" s="378"/>
      <c r="L47" s="384" t="s">
        <v>2719</v>
      </c>
      <c r="M47" s="384"/>
      <c r="N47" s="384" t="s">
        <v>2686</v>
      </c>
      <c r="O47" s="378"/>
      <c r="P47" s="378">
        <v>4</v>
      </c>
      <c r="Q47" s="378" t="s">
        <v>2614</v>
      </c>
      <c r="R47" s="383" t="s">
        <v>2607</v>
      </c>
      <c r="S47" s="383"/>
      <c r="T47" s="383"/>
      <c r="U47" s="383" t="s">
        <v>2615</v>
      </c>
      <c r="V47" s="385" t="s">
        <v>1238</v>
      </c>
      <c r="W47" s="385" t="s">
        <v>2609</v>
      </c>
      <c r="X47" s="386">
        <v>0</v>
      </c>
      <c r="Y47" s="387">
        <v>0</v>
      </c>
      <c r="Z47" s="387">
        <v>0</v>
      </c>
      <c r="AA47" s="387">
        <v>0</v>
      </c>
      <c r="AB47" s="387">
        <v>0</v>
      </c>
      <c r="AC47" s="387"/>
      <c r="AD47" s="387"/>
      <c r="AE47" s="388"/>
      <c r="AF47" s="386">
        <f t="shared" si="1"/>
        <v>0</v>
      </c>
      <c r="AG47" s="387">
        <f t="shared" si="1"/>
        <v>0</v>
      </c>
      <c r="AH47" s="387">
        <f t="shared" si="1"/>
        <v>0</v>
      </c>
      <c r="AI47" s="387">
        <f t="shared" si="1"/>
        <v>0</v>
      </c>
      <c r="AJ47" s="387">
        <f t="shared" si="1"/>
        <v>0</v>
      </c>
      <c r="AK47" s="387">
        <f t="shared" si="2"/>
        <v>0</v>
      </c>
      <c r="AL47" s="389">
        <f t="shared" si="3"/>
        <v>0</v>
      </c>
      <c r="AM47" s="387">
        <f t="shared" si="4"/>
        <v>0</v>
      </c>
      <c r="AN47" s="387">
        <f t="shared" si="5"/>
        <v>0</v>
      </c>
      <c r="AO47" s="387"/>
      <c r="AP47" s="387">
        <f t="shared" si="6"/>
        <v>0</v>
      </c>
      <c r="AQ47" s="387">
        <v>0</v>
      </c>
      <c r="AR47" s="387">
        <f t="shared" si="7"/>
        <v>0</v>
      </c>
      <c r="AS47" s="387">
        <f>ROUND(X47*0.04*12,2)</f>
        <v>0</v>
      </c>
      <c r="AT47" s="387"/>
      <c r="AU47" s="387"/>
      <c r="AV47" s="388"/>
      <c r="AW47" s="390">
        <f t="shared" si="8"/>
        <v>0</v>
      </c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391"/>
      <c r="BN47" s="391"/>
      <c r="BO47" s="391"/>
      <c r="BP47" s="391"/>
      <c r="BQ47" s="391"/>
      <c r="BR47" s="391"/>
      <c r="BS47" s="391"/>
      <c r="BT47" s="391"/>
      <c r="BU47" s="391"/>
      <c r="BV47" s="391"/>
      <c r="BW47" s="391"/>
      <c r="BX47" s="391"/>
      <c r="BY47" s="391"/>
      <c r="BZ47" s="391"/>
      <c r="CA47" s="391"/>
      <c r="CB47" s="391"/>
      <c r="CC47" s="391"/>
      <c r="CD47" s="391"/>
      <c r="CE47" s="391"/>
      <c r="CF47" s="391"/>
      <c r="CG47" s="391"/>
      <c r="CH47" s="391"/>
      <c r="CI47" s="391"/>
      <c r="CJ47" s="391"/>
      <c r="CK47" s="391"/>
      <c r="CL47" s="391"/>
      <c r="CM47" s="391"/>
      <c r="CN47" s="391"/>
      <c r="CO47" s="391"/>
      <c r="CP47" s="391"/>
      <c r="CQ47" s="391"/>
      <c r="CR47" s="391"/>
      <c r="CS47" s="391"/>
      <c r="CT47" s="391"/>
      <c r="CU47" s="391"/>
      <c r="CV47" s="391"/>
      <c r="CW47" s="391"/>
      <c r="CX47" s="391"/>
      <c r="CY47" s="391"/>
      <c r="CZ47" s="391"/>
      <c r="DA47" s="391"/>
      <c r="DB47" s="391"/>
      <c r="DC47" s="391"/>
      <c r="DD47" s="391"/>
      <c r="DE47" s="391"/>
      <c r="DF47" s="391"/>
      <c r="DG47" s="391"/>
      <c r="DH47" s="391"/>
      <c r="DI47" s="391"/>
      <c r="DJ47" s="391"/>
      <c r="DK47" s="391"/>
      <c r="DL47" s="391"/>
      <c r="DM47" s="391"/>
      <c r="DN47" s="391"/>
      <c r="DO47" s="391"/>
      <c r="DP47" s="391"/>
      <c r="DQ47" s="391"/>
      <c r="DR47" s="391"/>
      <c r="DS47" s="391"/>
      <c r="DT47" s="391"/>
      <c r="DU47" s="391"/>
      <c r="DV47" s="391"/>
      <c r="DW47" s="391"/>
      <c r="DX47" s="391"/>
      <c r="DY47" s="391"/>
      <c r="DZ47" s="391"/>
      <c r="EA47" s="391"/>
      <c r="EB47" s="391"/>
      <c r="EC47" s="391"/>
      <c r="ED47" s="391"/>
      <c r="EE47" s="391"/>
      <c r="EF47" s="391"/>
      <c r="EG47" s="391"/>
      <c r="EH47" s="391"/>
      <c r="EI47" s="391"/>
      <c r="EJ47" s="391"/>
      <c r="EK47" s="391"/>
      <c r="EL47" s="391"/>
      <c r="EM47" s="391"/>
      <c r="EN47" s="391"/>
      <c r="EO47" s="391"/>
      <c r="EP47" s="391"/>
      <c r="EQ47" s="391"/>
      <c r="ER47" s="391"/>
      <c r="ES47" s="391"/>
      <c r="ET47" s="391"/>
      <c r="EU47" s="391"/>
      <c r="EV47" s="391"/>
      <c r="EW47" s="391"/>
      <c r="EX47" s="391"/>
      <c r="EY47" s="391"/>
      <c r="EZ47" s="391"/>
      <c r="FA47" s="391"/>
      <c r="FB47" s="391"/>
      <c r="FC47" s="391"/>
      <c r="FD47" s="391"/>
      <c r="FE47" s="391"/>
      <c r="FF47" s="391"/>
      <c r="FG47" s="391"/>
      <c r="FH47" s="391"/>
      <c r="FI47" s="391"/>
      <c r="FJ47" s="391"/>
      <c r="FK47" s="391"/>
      <c r="FL47" s="391"/>
      <c r="FM47" s="391"/>
      <c r="FN47" s="391"/>
      <c r="FO47" s="391"/>
      <c r="FP47" s="391"/>
      <c r="FQ47" s="391"/>
      <c r="FR47" s="391"/>
      <c r="FS47" s="391"/>
      <c r="FT47" s="391"/>
      <c r="FU47" s="391"/>
      <c r="FV47" s="391"/>
      <c r="FW47" s="391"/>
      <c r="FX47" s="391"/>
      <c r="FY47" s="391"/>
      <c r="FZ47" s="391"/>
      <c r="GA47" s="391"/>
      <c r="GB47" s="391"/>
      <c r="GC47" s="391"/>
      <c r="GD47" s="391"/>
      <c r="GE47" s="391"/>
      <c r="GF47" s="391"/>
      <c r="GG47" s="391"/>
      <c r="GH47" s="391"/>
      <c r="GI47" s="391"/>
      <c r="GJ47" s="391"/>
      <c r="GK47" s="391"/>
      <c r="GL47" s="391"/>
      <c r="GM47" s="391"/>
      <c r="GN47" s="391"/>
      <c r="GO47" s="391"/>
      <c r="GP47" s="391"/>
      <c r="GQ47" s="391"/>
      <c r="GR47" s="391"/>
      <c r="GS47" s="391"/>
      <c r="GT47" s="391"/>
      <c r="GU47" s="391"/>
      <c r="GV47" s="391"/>
      <c r="GW47" s="391"/>
      <c r="GX47" s="391"/>
      <c r="GY47" s="391"/>
      <c r="GZ47" s="391"/>
      <c r="HA47" s="391"/>
      <c r="HB47" s="391"/>
      <c r="HC47" s="391"/>
      <c r="HD47" s="391"/>
      <c r="HE47" s="391"/>
      <c r="HF47" s="391"/>
      <c r="HG47" s="391"/>
      <c r="HH47" s="391"/>
      <c r="HI47" s="391"/>
      <c r="HJ47" s="391"/>
      <c r="HK47" s="391"/>
      <c r="HL47" s="391"/>
      <c r="HM47" s="391"/>
      <c r="HN47" s="391"/>
      <c r="HO47" s="391"/>
      <c r="HP47" s="391"/>
      <c r="HQ47" s="391"/>
      <c r="HR47" s="391"/>
      <c r="HS47" s="391"/>
      <c r="HT47" s="391"/>
      <c r="HU47" s="391"/>
      <c r="HV47" s="391"/>
      <c r="HW47" s="391"/>
      <c r="HX47" s="391"/>
      <c r="HY47" s="391"/>
      <c r="HZ47" s="391"/>
      <c r="IA47" s="391"/>
      <c r="IB47" s="391"/>
      <c r="IC47" s="391"/>
      <c r="ID47" s="391"/>
      <c r="IE47" s="391"/>
      <c r="IF47" s="391"/>
      <c r="IG47" s="391"/>
      <c r="IH47" s="391"/>
      <c r="II47" s="391"/>
      <c r="IJ47" s="391"/>
      <c r="IK47" s="391"/>
      <c r="IL47" s="391"/>
      <c r="IM47" s="391"/>
      <c r="IN47" s="391"/>
      <c r="IO47" s="391"/>
      <c r="IP47" s="391"/>
      <c r="IQ47" s="391"/>
      <c r="IR47" s="391"/>
      <c r="IS47" s="391"/>
      <c r="IT47" s="391"/>
      <c r="IU47" s="391"/>
      <c r="IV47" s="391"/>
      <c r="IW47" s="391"/>
    </row>
    <row r="48" spans="1:257" s="392" customFormat="1" ht="24" customHeight="1" x14ac:dyDescent="0.25">
      <c r="A48" s="32"/>
      <c r="B48" s="378">
        <f t="shared" si="9"/>
        <v>61</v>
      </c>
      <c r="C48" s="379">
        <v>13</v>
      </c>
      <c r="D48" s="380">
        <v>56</v>
      </c>
      <c r="E48" s="381">
        <v>266</v>
      </c>
      <c r="F48" s="380">
        <v>795</v>
      </c>
      <c r="G48" s="382"/>
      <c r="H48" s="382" t="s">
        <v>2721</v>
      </c>
      <c r="I48" s="383" t="s">
        <v>2702</v>
      </c>
      <c r="J48" s="383"/>
      <c r="K48" s="378"/>
      <c r="L48" s="384" t="s">
        <v>2693</v>
      </c>
      <c r="M48" s="384"/>
      <c r="N48" s="384" t="s">
        <v>2686</v>
      </c>
      <c r="O48" s="378"/>
      <c r="P48" s="378">
        <v>2</v>
      </c>
      <c r="Q48" s="378" t="s">
        <v>2614</v>
      </c>
      <c r="R48" s="383" t="s">
        <v>2607</v>
      </c>
      <c r="S48" s="383"/>
      <c r="T48" s="383"/>
      <c r="U48" s="383" t="s">
        <v>2636</v>
      </c>
      <c r="V48" s="385" t="s">
        <v>1238</v>
      </c>
      <c r="W48" s="385" t="s">
        <v>2609</v>
      </c>
      <c r="X48" s="386">
        <v>0</v>
      </c>
      <c r="Y48" s="387">
        <v>0</v>
      </c>
      <c r="Z48" s="387">
        <v>0</v>
      </c>
      <c r="AA48" s="387">
        <v>0</v>
      </c>
      <c r="AB48" s="387">
        <v>0</v>
      </c>
      <c r="AC48" s="387"/>
      <c r="AD48" s="387"/>
      <c r="AE48" s="388"/>
      <c r="AF48" s="386">
        <f t="shared" si="1"/>
        <v>0</v>
      </c>
      <c r="AG48" s="387">
        <f t="shared" si="1"/>
        <v>0</v>
      </c>
      <c r="AH48" s="387">
        <f t="shared" si="1"/>
        <v>0</v>
      </c>
      <c r="AI48" s="387">
        <f t="shared" si="1"/>
        <v>0</v>
      </c>
      <c r="AJ48" s="387">
        <f t="shared" si="1"/>
        <v>0</v>
      </c>
      <c r="AK48" s="387">
        <f t="shared" si="2"/>
        <v>0</v>
      </c>
      <c r="AL48" s="389">
        <f t="shared" si="3"/>
        <v>0</v>
      </c>
      <c r="AM48" s="387">
        <f t="shared" si="4"/>
        <v>0</v>
      </c>
      <c r="AN48" s="387">
        <f t="shared" si="5"/>
        <v>0</v>
      </c>
      <c r="AO48" s="387"/>
      <c r="AP48" s="387">
        <f t="shared" si="6"/>
        <v>0</v>
      </c>
      <c r="AQ48" s="387">
        <v>0</v>
      </c>
      <c r="AR48" s="387">
        <f t="shared" si="7"/>
        <v>0</v>
      </c>
      <c r="AS48" s="387">
        <f>ROUND(X48*0.04*6,2)</f>
        <v>0</v>
      </c>
      <c r="AT48" s="387"/>
      <c r="AU48" s="387"/>
      <c r="AV48" s="388"/>
      <c r="AW48" s="390">
        <f t="shared" si="8"/>
        <v>0</v>
      </c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1"/>
      <c r="BQ48" s="391"/>
      <c r="BR48" s="391"/>
      <c r="BS48" s="391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1"/>
      <c r="CJ48" s="391"/>
      <c r="CK48" s="391"/>
      <c r="CL48" s="391"/>
      <c r="CM48" s="391"/>
      <c r="CN48" s="391"/>
      <c r="CO48" s="391"/>
      <c r="CP48" s="391"/>
      <c r="CQ48" s="391"/>
      <c r="CR48" s="391"/>
      <c r="CS48" s="391"/>
      <c r="CT48" s="391"/>
      <c r="CU48" s="391"/>
      <c r="CV48" s="391"/>
      <c r="CW48" s="391"/>
      <c r="CX48" s="391"/>
      <c r="CY48" s="391"/>
      <c r="CZ48" s="391"/>
      <c r="DA48" s="391"/>
      <c r="DB48" s="391"/>
      <c r="DC48" s="391"/>
      <c r="DD48" s="391"/>
      <c r="DE48" s="391"/>
      <c r="DF48" s="391"/>
      <c r="DG48" s="391"/>
      <c r="DH48" s="391"/>
      <c r="DI48" s="391"/>
      <c r="DJ48" s="391"/>
      <c r="DK48" s="391"/>
      <c r="DL48" s="391"/>
      <c r="DM48" s="391"/>
      <c r="DN48" s="391"/>
      <c r="DO48" s="391"/>
      <c r="DP48" s="391"/>
      <c r="DQ48" s="391"/>
      <c r="DR48" s="391"/>
      <c r="DS48" s="391"/>
      <c r="DT48" s="391"/>
      <c r="DU48" s="391"/>
      <c r="DV48" s="391"/>
      <c r="DW48" s="391"/>
      <c r="DX48" s="391"/>
      <c r="DY48" s="391"/>
      <c r="DZ48" s="391"/>
      <c r="EA48" s="391"/>
      <c r="EB48" s="391"/>
      <c r="EC48" s="391"/>
      <c r="ED48" s="391"/>
      <c r="EE48" s="391"/>
      <c r="EF48" s="391"/>
      <c r="EG48" s="391"/>
      <c r="EH48" s="391"/>
      <c r="EI48" s="391"/>
      <c r="EJ48" s="391"/>
      <c r="EK48" s="391"/>
      <c r="EL48" s="391"/>
      <c r="EM48" s="391"/>
      <c r="EN48" s="391"/>
      <c r="EO48" s="391"/>
      <c r="EP48" s="391"/>
      <c r="EQ48" s="391"/>
      <c r="ER48" s="391"/>
      <c r="ES48" s="391"/>
      <c r="ET48" s="391"/>
      <c r="EU48" s="391"/>
      <c r="EV48" s="391"/>
      <c r="EW48" s="391"/>
      <c r="EX48" s="391"/>
      <c r="EY48" s="391"/>
      <c r="EZ48" s="391"/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1"/>
      <c r="FL48" s="391"/>
      <c r="FM48" s="391"/>
      <c r="FN48" s="391"/>
      <c r="FO48" s="391"/>
      <c r="FP48" s="391"/>
      <c r="FQ48" s="391"/>
      <c r="FR48" s="391"/>
      <c r="FS48" s="391"/>
      <c r="FT48" s="391"/>
      <c r="FU48" s="391"/>
      <c r="FV48" s="391"/>
      <c r="FW48" s="391"/>
      <c r="FX48" s="391"/>
      <c r="FY48" s="391"/>
      <c r="FZ48" s="391"/>
      <c r="GA48" s="391"/>
      <c r="GB48" s="391"/>
      <c r="GC48" s="391"/>
      <c r="GD48" s="391"/>
      <c r="GE48" s="391"/>
      <c r="GF48" s="391"/>
      <c r="GG48" s="391"/>
      <c r="GH48" s="391"/>
      <c r="GI48" s="391"/>
      <c r="GJ48" s="391"/>
      <c r="GK48" s="391"/>
      <c r="GL48" s="391"/>
      <c r="GM48" s="391"/>
      <c r="GN48" s="391"/>
      <c r="GO48" s="391"/>
      <c r="GP48" s="391"/>
      <c r="GQ48" s="391"/>
      <c r="GR48" s="391"/>
      <c r="GS48" s="391"/>
      <c r="GT48" s="391"/>
      <c r="GU48" s="391"/>
      <c r="GV48" s="391"/>
      <c r="GW48" s="391"/>
      <c r="GX48" s="391"/>
      <c r="GY48" s="391"/>
      <c r="GZ48" s="391"/>
      <c r="HA48" s="391"/>
      <c r="HB48" s="391"/>
      <c r="HC48" s="391"/>
      <c r="HD48" s="391"/>
      <c r="HE48" s="391"/>
      <c r="HF48" s="391"/>
      <c r="HG48" s="391"/>
      <c r="HH48" s="391"/>
      <c r="HI48" s="391"/>
      <c r="HJ48" s="391"/>
      <c r="HK48" s="391"/>
      <c r="HL48" s="391"/>
      <c r="HM48" s="391"/>
      <c r="HN48" s="391"/>
      <c r="HO48" s="391"/>
      <c r="HP48" s="391"/>
      <c r="HQ48" s="391"/>
      <c r="HR48" s="391"/>
      <c r="HS48" s="391"/>
      <c r="HT48" s="391"/>
      <c r="HU48" s="391"/>
      <c r="HV48" s="391"/>
      <c r="HW48" s="391"/>
      <c r="HX48" s="391"/>
      <c r="HY48" s="391"/>
      <c r="HZ48" s="391"/>
      <c r="IA48" s="391"/>
      <c r="IB48" s="391"/>
      <c r="IC48" s="391"/>
      <c r="ID48" s="391"/>
      <c r="IE48" s="391"/>
      <c r="IF48" s="391"/>
      <c r="IG48" s="391"/>
      <c r="IH48" s="391"/>
      <c r="II48" s="391"/>
      <c r="IJ48" s="391"/>
      <c r="IK48" s="391"/>
      <c r="IL48" s="391"/>
      <c r="IM48" s="391"/>
      <c r="IN48" s="391"/>
      <c r="IO48" s="391"/>
      <c r="IP48" s="391"/>
      <c r="IQ48" s="391"/>
      <c r="IR48" s="391"/>
      <c r="IS48" s="391"/>
      <c r="IT48" s="391"/>
      <c r="IU48" s="391"/>
      <c r="IV48" s="391"/>
      <c r="IW48" s="391"/>
    </row>
    <row r="49" spans="1:263" s="392" customFormat="1" ht="24" customHeight="1" x14ac:dyDescent="0.25">
      <c r="A49" s="32"/>
      <c r="B49" s="378">
        <f t="shared" si="9"/>
        <v>62</v>
      </c>
      <c r="C49" s="379">
        <v>13</v>
      </c>
      <c r="D49" s="380">
        <v>56</v>
      </c>
      <c r="E49" s="381">
        <v>266</v>
      </c>
      <c r="F49" s="380">
        <v>795</v>
      </c>
      <c r="G49" s="382"/>
      <c r="H49" s="382" t="s">
        <v>2722</v>
      </c>
      <c r="I49" s="383" t="s">
        <v>2702</v>
      </c>
      <c r="J49" s="383"/>
      <c r="K49" s="378"/>
      <c r="L49" s="384" t="s">
        <v>2693</v>
      </c>
      <c r="M49" s="384"/>
      <c r="N49" s="384" t="s">
        <v>2686</v>
      </c>
      <c r="O49" s="378"/>
      <c r="P49" s="378">
        <v>3</v>
      </c>
      <c r="Q49" s="378" t="s">
        <v>2614</v>
      </c>
      <c r="R49" s="383" t="s">
        <v>2607</v>
      </c>
      <c r="S49" s="383"/>
      <c r="T49" s="383"/>
      <c r="U49" s="383" t="s">
        <v>2615</v>
      </c>
      <c r="V49" s="385" t="s">
        <v>1238</v>
      </c>
      <c r="W49" s="385" t="s">
        <v>2609</v>
      </c>
      <c r="X49" s="386">
        <v>0</v>
      </c>
      <c r="Y49" s="387">
        <v>0</v>
      </c>
      <c r="Z49" s="387">
        <v>0</v>
      </c>
      <c r="AA49" s="387">
        <v>0</v>
      </c>
      <c r="AB49" s="387">
        <v>0</v>
      </c>
      <c r="AC49" s="387"/>
      <c r="AD49" s="387"/>
      <c r="AE49" s="388"/>
      <c r="AF49" s="386">
        <f t="shared" si="1"/>
        <v>0</v>
      </c>
      <c r="AG49" s="387">
        <f t="shared" si="1"/>
        <v>0</v>
      </c>
      <c r="AH49" s="387">
        <f t="shared" si="1"/>
        <v>0</v>
      </c>
      <c r="AI49" s="387">
        <f t="shared" si="1"/>
        <v>0</v>
      </c>
      <c r="AJ49" s="387">
        <f t="shared" si="1"/>
        <v>0</v>
      </c>
      <c r="AK49" s="387">
        <f t="shared" si="2"/>
        <v>0</v>
      </c>
      <c r="AL49" s="389">
        <f t="shared" si="3"/>
        <v>0</v>
      </c>
      <c r="AM49" s="387">
        <f t="shared" si="4"/>
        <v>0</v>
      </c>
      <c r="AN49" s="387">
        <f t="shared" si="5"/>
        <v>0</v>
      </c>
      <c r="AO49" s="387"/>
      <c r="AP49" s="387">
        <f t="shared" si="6"/>
        <v>0</v>
      </c>
      <c r="AQ49" s="387">
        <v>0</v>
      </c>
      <c r="AR49" s="387">
        <f t="shared" si="7"/>
        <v>0</v>
      </c>
      <c r="AS49" s="387">
        <f>ROUND(X49*0.04*6,2)</f>
        <v>0</v>
      </c>
      <c r="AT49" s="387"/>
      <c r="AU49" s="387"/>
      <c r="AV49" s="388"/>
      <c r="AW49" s="390">
        <f t="shared" si="8"/>
        <v>0</v>
      </c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  <c r="DY49" s="391"/>
      <c r="DZ49" s="391"/>
      <c r="EA49" s="391"/>
      <c r="EB49" s="391"/>
      <c r="EC49" s="391"/>
      <c r="ED49" s="391"/>
      <c r="EE49" s="391"/>
      <c r="EF49" s="391"/>
      <c r="EG49" s="391"/>
      <c r="EH49" s="391"/>
      <c r="EI49" s="391"/>
      <c r="EJ49" s="391"/>
      <c r="EK49" s="391"/>
      <c r="EL49" s="391"/>
      <c r="EM49" s="391"/>
      <c r="EN49" s="391"/>
      <c r="EO49" s="391"/>
      <c r="EP49" s="391"/>
      <c r="EQ49" s="391"/>
      <c r="ER49" s="391"/>
      <c r="ES49" s="391"/>
      <c r="ET49" s="391"/>
      <c r="EU49" s="391"/>
      <c r="EV49" s="391"/>
      <c r="EW49" s="391"/>
      <c r="EX49" s="391"/>
      <c r="EY49" s="391"/>
      <c r="EZ49" s="391"/>
      <c r="FA49" s="391"/>
      <c r="FB49" s="391"/>
      <c r="FC49" s="391"/>
      <c r="FD49" s="391"/>
      <c r="FE49" s="391"/>
      <c r="FF49" s="391"/>
      <c r="FG49" s="391"/>
      <c r="FH49" s="391"/>
      <c r="FI49" s="391"/>
      <c r="FJ49" s="391"/>
      <c r="FK49" s="391"/>
      <c r="FL49" s="391"/>
      <c r="FM49" s="391"/>
      <c r="FN49" s="391"/>
      <c r="FO49" s="391"/>
      <c r="FP49" s="391"/>
      <c r="FQ49" s="391"/>
      <c r="FR49" s="391"/>
      <c r="FS49" s="391"/>
      <c r="FT49" s="391"/>
      <c r="FU49" s="391"/>
      <c r="FV49" s="391"/>
      <c r="FW49" s="391"/>
      <c r="FX49" s="391"/>
      <c r="FY49" s="391"/>
      <c r="FZ49" s="391"/>
      <c r="GA49" s="391"/>
      <c r="GB49" s="391"/>
      <c r="GC49" s="391"/>
      <c r="GD49" s="391"/>
      <c r="GE49" s="391"/>
      <c r="GF49" s="391"/>
      <c r="GG49" s="391"/>
      <c r="GH49" s="391"/>
      <c r="GI49" s="391"/>
      <c r="GJ49" s="391"/>
      <c r="GK49" s="391"/>
      <c r="GL49" s="391"/>
      <c r="GM49" s="391"/>
      <c r="GN49" s="391"/>
      <c r="GO49" s="391"/>
      <c r="GP49" s="391"/>
      <c r="GQ49" s="391"/>
      <c r="GR49" s="391"/>
      <c r="GS49" s="391"/>
      <c r="GT49" s="391"/>
      <c r="GU49" s="391"/>
      <c r="GV49" s="391"/>
      <c r="GW49" s="391"/>
      <c r="GX49" s="391"/>
      <c r="GY49" s="391"/>
      <c r="GZ49" s="391"/>
      <c r="HA49" s="391"/>
      <c r="HB49" s="391"/>
      <c r="HC49" s="391"/>
      <c r="HD49" s="391"/>
      <c r="HE49" s="391"/>
      <c r="HF49" s="391"/>
      <c r="HG49" s="391"/>
      <c r="HH49" s="391"/>
      <c r="HI49" s="391"/>
      <c r="HJ49" s="391"/>
      <c r="HK49" s="391"/>
      <c r="HL49" s="391"/>
      <c r="HM49" s="391"/>
      <c r="HN49" s="391"/>
      <c r="HO49" s="391"/>
      <c r="HP49" s="391"/>
      <c r="HQ49" s="391"/>
      <c r="HR49" s="391"/>
      <c r="HS49" s="391"/>
      <c r="HT49" s="391"/>
      <c r="HU49" s="391"/>
      <c r="HV49" s="391"/>
      <c r="HW49" s="391"/>
      <c r="HX49" s="391"/>
      <c r="HY49" s="391"/>
      <c r="HZ49" s="391"/>
      <c r="IA49" s="391"/>
      <c r="IB49" s="391"/>
      <c r="IC49" s="391"/>
      <c r="ID49" s="391"/>
      <c r="IE49" s="391"/>
      <c r="IF49" s="391"/>
      <c r="IG49" s="391"/>
      <c r="IH49" s="391"/>
      <c r="II49" s="391"/>
      <c r="IJ49" s="391"/>
      <c r="IK49" s="391"/>
      <c r="IL49" s="391"/>
      <c r="IM49" s="391"/>
      <c r="IN49" s="391"/>
      <c r="IO49" s="391"/>
      <c r="IP49" s="391"/>
      <c r="IQ49" s="391"/>
      <c r="IR49" s="391"/>
      <c r="IS49" s="391"/>
      <c r="IT49" s="391"/>
      <c r="IU49" s="391"/>
      <c r="IV49" s="391"/>
      <c r="IW49" s="391"/>
    </row>
    <row r="50" spans="1:263" s="392" customFormat="1" ht="24" customHeight="1" x14ac:dyDescent="0.25">
      <c r="A50" s="32"/>
      <c r="B50" s="378">
        <f t="shared" si="9"/>
        <v>63</v>
      </c>
      <c r="C50" s="379">
        <v>13</v>
      </c>
      <c r="D50" s="380">
        <v>56</v>
      </c>
      <c r="E50" s="381">
        <v>266</v>
      </c>
      <c r="F50" s="380">
        <v>795</v>
      </c>
      <c r="G50" s="382"/>
      <c r="H50" s="382" t="s">
        <v>2723</v>
      </c>
      <c r="I50" s="383" t="s">
        <v>2702</v>
      </c>
      <c r="J50" s="383"/>
      <c r="K50" s="378"/>
      <c r="L50" s="384" t="s">
        <v>2703</v>
      </c>
      <c r="M50" s="384"/>
      <c r="N50" s="384" t="s">
        <v>2686</v>
      </c>
      <c r="O50" s="378"/>
      <c r="P50" s="378">
        <v>4</v>
      </c>
      <c r="Q50" s="378" t="s">
        <v>2614</v>
      </c>
      <c r="R50" s="383" t="s">
        <v>2607</v>
      </c>
      <c r="S50" s="383"/>
      <c r="T50" s="383"/>
      <c r="U50" s="383" t="s">
        <v>2615</v>
      </c>
      <c r="V50" s="385" t="s">
        <v>1238</v>
      </c>
      <c r="W50" s="385" t="s">
        <v>2609</v>
      </c>
      <c r="X50" s="386">
        <v>0</v>
      </c>
      <c r="Y50" s="387">
        <v>0</v>
      </c>
      <c r="Z50" s="387">
        <v>0</v>
      </c>
      <c r="AA50" s="387">
        <v>0</v>
      </c>
      <c r="AB50" s="387">
        <v>0</v>
      </c>
      <c r="AC50" s="387"/>
      <c r="AD50" s="387"/>
      <c r="AE50" s="388"/>
      <c r="AF50" s="386">
        <f t="shared" si="1"/>
        <v>0</v>
      </c>
      <c r="AG50" s="387">
        <f t="shared" si="1"/>
        <v>0</v>
      </c>
      <c r="AH50" s="387">
        <f t="shared" si="1"/>
        <v>0</v>
      </c>
      <c r="AI50" s="387">
        <f t="shared" si="1"/>
        <v>0</v>
      </c>
      <c r="AJ50" s="387">
        <f t="shared" si="1"/>
        <v>0</v>
      </c>
      <c r="AK50" s="387">
        <f t="shared" si="2"/>
        <v>0</v>
      </c>
      <c r="AL50" s="389">
        <f t="shared" si="3"/>
        <v>0</v>
      </c>
      <c r="AM50" s="387">
        <f t="shared" si="4"/>
        <v>0</v>
      </c>
      <c r="AN50" s="387">
        <f t="shared" si="5"/>
        <v>0</v>
      </c>
      <c r="AO50" s="387"/>
      <c r="AP50" s="387">
        <f t="shared" si="6"/>
        <v>0</v>
      </c>
      <c r="AQ50" s="387">
        <v>0</v>
      </c>
      <c r="AR50" s="387">
        <f t="shared" si="7"/>
        <v>0</v>
      </c>
      <c r="AS50" s="387">
        <f>ROUND(X50*0.04*6,2)</f>
        <v>0</v>
      </c>
      <c r="AT50" s="387"/>
      <c r="AU50" s="387"/>
      <c r="AV50" s="388"/>
      <c r="AW50" s="390">
        <f t="shared" si="8"/>
        <v>0</v>
      </c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1"/>
      <c r="CH50" s="391"/>
      <c r="CI50" s="391"/>
      <c r="CJ50" s="391"/>
      <c r="CK50" s="391"/>
      <c r="CL50" s="391"/>
      <c r="CM50" s="391"/>
      <c r="CN50" s="391"/>
      <c r="CO50" s="391"/>
      <c r="CP50" s="391"/>
      <c r="CQ50" s="391"/>
      <c r="CR50" s="391"/>
      <c r="CS50" s="391"/>
      <c r="CT50" s="391"/>
      <c r="CU50" s="391"/>
      <c r="CV50" s="391"/>
      <c r="CW50" s="391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1"/>
      <c r="DI50" s="391"/>
      <c r="DJ50" s="391"/>
      <c r="DK50" s="391"/>
      <c r="DL50" s="391"/>
      <c r="DM50" s="391"/>
      <c r="DN50" s="391"/>
      <c r="DO50" s="391"/>
      <c r="DP50" s="391"/>
      <c r="DQ50" s="391"/>
      <c r="DR50" s="391"/>
      <c r="DS50" s="391"/>
      <c r="DT50" s="391"/>
      <c r="DU50" s="391"/>
      <c r="DV50" s="391"/>
      <c r="DW50" s="391"/>
      <c r="DX50" s="391"/>
      <c r="DY50" s="391"/>
      <c r="DZ50" s="391"/>
      <c r="EA50" s="391"/>
      <c r="EB50" s="391"/>
      <c r="EC50" s="391"/>
      <c r="ED50" s="391"/>
      <c r="EE50" s="391"/>
      <c r="EF50" s="391"/>
      <c r="EG50" s="391"/>
      <c r="EH50" s="391"/>
      <c r="EI50" s="391"/>
      <c r="EJ50" s="391"/>
      <c r="EK50" s="391"/>
      <c r="EL50" s="391"/>
      <c r="EM50" s="391"/>
      <c r="EN50" s="391"/>
      <c r="EO50" s="391"/>
      <c r="EP50" s="391"/>
      <c r="EQ50" s="391"/>
      <c r="ER50" s="391"/>
      <c r="ES50" s="391"/>
      <c r="ET50" s="391"/>
      <c r="EU50" s="391"/>
      <c r="EV50" s="391"/>
      <c r="EW50" s="391"/>
      <c r="EX50" s="391"/>
      <c r="EY50" s="391"/>
      <c r="EZ50" s="391"/>
      <c r="FA50" s="391"/>
      <c r="FB50" s="391"/>
      <c r="FC50" s="391"/>
      <c r="FD50" s="391"/>
      <c r="FE50" s="391"/>
      <c r="FF50" s="391"/>
      <c r="FG50" s="391"/>
      <c r="FH50" s="391"/>
      <c r="FI50" s="391"/>
      <c r="FJ50" s="391"/>
      <c r="FK50" s="391"/>
      <c r="FL50" s="391"/>
      <c r="FM50" s="391"/>
      <c r="FN50" s="391"/>
      <c r="FO50" s="391"/>
      <c r="FP50" s="391"/>
      <c r="FQ50" s="391"/>
      <c r="FR50" s="391"/>
      <c r="FS50" s="391"/>
      <c r="FT50" s="391"/>
      <c r="FU50" s="391"/>
      <c r="FV50" s="391"/>
      <c r="FW50" s="391"/>
      <c r="FX50" s="391"/>
      <c r="FY50" s="391"/>
      <c r="FZ50" s="391"/>
      <c r="GA50" s="391"/>
      <c r="GB50" s="391"/>
      <c r="GC50" s="391"/>
      <c r="GD50" s="391"/>
      <c r="GE50" s="391"/>
      <c r="GF50" s="391"/>
      <c r="GG50" s="391"/>
      <c r="GH50" s="391"/>
      <c r="GI50" s="391"/>
      <c r="GJ50" s="391"/>
      <c r="GK50" s="391"/>
      <c r="GL50" s="391"/>
      <c r="GM50" s="391"/>
      <c r="GN50" s="391"/>
      <c r="GO50" s="391"/>
      <c r="GP50" s="391"/>
      <c r="GQ50" s="391"/>
      <c r="GR50" s="391"/>
      <c r="GS50" s="391"/>
      <c r="GT50" s="391"/>
      <c r="GU50" s="391"/>
      <c r="GV50" s="391"/>
      <c r="GW50" s="391"/>
      <c r="GX50" s="391"/>
      <c r="GY50" s="391"/>
      <c r="GZ50" s="391"/>
      <c r="HA50" s="391"/>
      <c r="HB50" s="391"/>
      <c r="HC50" s="391"/>
      <c r="HD50" s="391"/>
      <c r="HE50" s="391"/>
      <c r="HF50" s="391"/>
      <c r="HG50" s="391"/>
      <c r="HH50" s="391"/>
      <c r="HI50" s="391"/>
      <c r="HJ50" s="391"/>
      <c r="HK50" s="391"/>
      <c r="HL50" s="391"/>
      <c r="HM50" s="391"/>
      <c r="HN50" s="391"/>
      <c r="HO50" s="391"/>
      <c r="HP50" s="391"/>
      <c r="HQ50" s="391"/>
      <c r="HR50" s="391"/>
      <c r="HS50" s="391"/>
      <c r="HT50" s="391"/>
      <c r="HU50" s="391"/>
      <c r="HV50" s="391"/>
      <c r="HW50" s="391"/>
      <c r="HX50" s="391"/>
      <c r="HY50" s="391"/>
      <c r="HZ50" s="391"/>
      <c r="IA50" s="391"/>
      <c r="IB50" s="391"/>
      <c r="IC50" s="391"/>
      <c r="ID50" s="391"/>
      <c r="IE50" s="391"/>
      <c r="IF50" s="391"/>
      <c r="IG50" s="391"/>
      <c r="IH50" s="391"/>
      <c r="II50" s="391"/>
      <c r="IJ50" s="391"/>
      <c r="IK50" s="391"/>
      <c r="IL50" s="391"/>
      <c r="IM50" s="391"/>
      <c r="IN50" s="391"/>
      <c r="IO50" s="391"/>
      <c r="IP50" s="391"/>
      <c r="IQ50" s="391"/>
      <c r="IR50" s="391"/>
      <c r="IS50" s="391"/>
      <c r="IT50" s="391"/>
      <c r="IU50" s="391"/>
      <c r="IV50" s="391"/>
      <c r="IW50" s="391"/>
    </row>
    <row r="51" spans="1:263" s="392" customFormat="1" ht="24" customHeight="1" x14ac:dyDescent="0.25">
      <c r="A51" s="32"/>
      <c r="B51" s="378">
        <f t="shared" si="9"/>
        <v>64</v>
      </c>
      <c r="C51" s="379">
        <v>13</v>
      </c>
      <c r="D51" s="380">
        <v>56</v>
      </c>
      <c r="E51" s="381">
        <v>266</v>
      </c>
      <c r="F51" s="380">
        <v>795</v>
      </c>
      <c r="G51" s="382"/>
      <c r="H51" s="382" t="s">
        <v>2724</v>
      </c>
      <c r="I51" s="383" t="s">
        <v>2725</v>
      </c>
      <c r="J51" s="383"/>
      <c r="K51" s="378"/>
      <c r="L51" s="384" t="s">
        <v>2703</v>
      </c>
      <c r="M51" s="384"/>
      <c r="N51" s="384" t="s">
        <v>2686</v>
      </c>
      <c r="O51" s="378"/>
      <c r="P51" s="378">
        <v>4</v>
      </c>
      <c r="Q51" s="378" t="s">
        <v>2614</v>
      </c>
      <c r="R51" s="383" t="s">
        <v>2607</v>
      </c>
      <c r="S51" s="383"/>
      <c r="T51" s="383"/>
      <c r="U51" s="383" t="s">
        <v>2715</v>
      </c>
      <c r="V51" s="385" t="s">
        <v>1238</v>
      </c>
      <c r="W51" s="385" t="s">
        <v>2609</v>
      </c>
      <c r="X51" s="386">
        <v>0</v>
      </c>
      <c r="Y51" s="387">
        <v>0</v>
      </c>
      <c r="Z51" s="387">
        <v>0</v>
      </c>
      <c r="AA51" s="387">
        <v>0</v>
      </c>
      <c r="AB51" s="387">
        <v>0</v>
      </c>
      <c r="AC51" s="387"/>
      <c r="AD51" s="387"/>
      <c r="AE51" s="388"/>
      <c r="AF51" s="386">
        <f t="shared" si="1"/>
        <v>0</v>
      </c>
      <c r="AG51" s="387">
        <f t="shared" si="1"/>
        <v>0</v>
      </c>
      <c r="AH51" s="387">
        <f t="shared" si="1"/>
        <v>0</v>
      </c>
      <c r="AI51" s="387">
        <f t="shared" si="1"/>
        <v>0</v>
      </c>
      <c r="AJ51" s="387">
        <f t="shared" si="1"/>
        <v>0</v>
      </c>
      <c r="AK51" s="387">
        <f t="shared" si="2"/>
        <v>0</v>
      </c>
      <c r="AL51" s="389">
        <f t="shared" si="3"/>
        <v>0</v>
      </c>
      <c r="AM51" s="387">
        <f t="shared" si="4"/>
        <v>0</v>
      </c>
      <c r="AN51" s="387">
        <f t="shared" si="5"/>
        <v>0</v>
      </c>
      <c r="AO51" s="387"/>
      <c r="AP51" s="387">
        <f t="shared" si="6"/>
        <v>0</v>
      </c>
      <c r="AQ51" s="387">
        <v>0</v>
      </c>
      <c r="AR51" s="387">
        <f t="shared" si="7"/>
        <v>0</v>
      </c>
      <c r="AS51" s="387">
        <f>ROUND(X51*0.04*6,2)</f>
        <v>0</v>
      </c>
      <c r="AT51" s="387"/>
      <c r="AU51" s="387"/>
      <c r="AV51" s="388"/>
      <c r="AW51" s="390">
        <f t="shared" si="8"/>
        <v>0</v>
      </c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1"/>
      <c r="CH51" s="391"/>
      <c r="CI51" s="391"/>
      <c r="CJ51" s="391"/>
      <c r="CK51" s="391"/>
      <c r="CL51" s="391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91"/>
      <c r="EB51" s="391"/>
      <c r="EC51" s="391"/>
      <c r="ED51" s="391"/>
      <c r="EE51" s="391"/>
      <c r="EF51" s="391"/>
      <c r="EG51" s="391"/>
      <c r="EH51" s="391"/>
      <c r="EI51" s="391"/>
      <c r="EJ51" s="391"/>
      <c r="EK51" s="391"/>
      <c r="EL51" s="391"/>
      <c r="EM51" s="391"/>
      <c r="EN51" s="391"/>
      <c r="EO51" s="391"/>
      <c r="EP51" s="391"/>
      <c r="EQ51" s="391"/>
      <c r="ER51" s="391"/>
      <c r="ES51" s="391"/>
      <c r="ET51" s="391"/>
      <c r="EU51" s="391"/>
      <c r="EV51" s="391"/>
      <c r="EW51" s="391"/>
      <c r="EX51" s="391"/>
      <c r="EY51" s="391"/>
      <c r="EZ51" s="391"/>
      <c r="FA51" s="391"/>
      <c r="FB51" s="391"/>
      <c r="FC51" s="391"/>
      <c r="FD51" s="391"/>
      <c r="FE51" s="391"/>
      <c r="FF51" s="391"/>
      <c r="FG51" s="391"/>
      <c r="FH51" s="391"/>
      <c r="FI51" s="391"/>
      <c r="FJ51" s="391"/>
      <c r="FK51" s="391"/>
      <c r="FL51" s="391"/>
      <c r="FM51" s="391"/>
      <c r="FN51" s="391"/>
      <c r="FO51" s="391"/>
      <c r="FP51" s="391"/>
      <c r="FQ51" s="391"/>
      <c r="FR51" s="391"/>
      <c r="FS51" s="391"/>
      <c r="FT51" s="391"/>
      <c r="FU51" s="391"/>
      <c r="FV51" s="391"/>
      <c r="FW51" s="391"/>
      <c r="FX51" s="391"/>
      <c r="FY51" s="391"/>
      <c r="FZ51" s="391"/>
      <c r="GA51" s="391"/>
      <c r="GB51" s="391"/>
      <c r="GC51" s="391"/>
      <c r="GD51" s="391"/>
      <c r="GE51" s="391"/>
      <c r="GF51" s="391"/>
      <c r="GG51" s="391"/>
      <c r="GH51" s="391"/>
      <c r="GI51" s="391"/>
      <c r="GJ51" s="391"/>
      <c r="GK51" s="391"/>
      <c r="GL51" s="391"/>
      <c r="GM51" s="391"/>
      <c r="GN51" s="391"/>
      <c r="GO51" s="391"/>
      <c r="GP51" s="391"/>
      <c r="GQ51" s="391"/>
      <c r="GR51" s="391"/>
      <c r="GS51" s="391"/>
      <c r="GT51" s="391"/>
      <c r="GU51" s="391"/>
      <c r="GV51" s="391"/>
      <c r="GW51" s="391"/>
      <c r="GX51" s="391"/>
      <c r="GY51" s="391"/>
      <c r="GZ51" s="391"/>
      <c r="HA51" s="391"/>
      <c r="HB51" s="391"/>
      <c r="HC51" s="391"/>
      <c r="HD51" s="391"/>
      <c r="HE51" s="391"/>
      <c r="HF51" s="391"/>
      <c r="HG51" s="391"/>
      <c r="HH51" s="391"/>
      <c r="HI51" s="391"/>
      <c r="HJ51" s="391"/>
      <c r="HK51" s="391"/>
      <c r="HL51" s="391"/>
      <c r="HM51" s="391"/>
      <c r="HN51" s="391"/>
      <c r="HO51" s="391"/>
      <c r="HP51" s="391"/>
      <c r="HQ51" s="391"/>
      <c r="HR51" s="391"/>
      <c r="HS51" s="391"/>
      <c r="HT51" s="391"/>
      <c r="HU51" s="391"/>
      <c r="HV51" s="391"/>
      <c r="HW51" s="391"/>
      <c r="HX51" s="391"/>
      <c r="HY51" s="391"/>
      <c r="HZ51" s="391"/>
      <c r="IA51" s="391"/>
      <c r="IB51" s="391"/>
      <c r="IC51" s="391"/>
      <c r="ID51" s="391"/>
      <c r="IE51" s="391"/>
      <c r="IF51" s="391"/>
      <c r="IG51" s="391"/>
      <c r="IH51" s="391"/>
      <c r="II51" s="391"/>
      <c r="IJ51" s="391"/>
      <c r="IK51" s="391"/>
      <c r="IL51" s="391"/>
      <c r="IM51" s="391"/>
      <c r="IN51" s="391"/>
      <c r="IO51" s="391"/>
      <c r="IP51" s="391"/>
      <c r="IQ51" s="391"/>
      <c r="IR51" s="391"/>
      <c r="IS51" s="391"/>
      <c r="IT51" s="391"/>
      <c r="IU51" s="391"/>
      <c r="IV51" s="391"/>
      <c r="IW51" s="391"/>
    </row>
    <row r="52" spans="1:263" s="392" customFormat="1" ht="24" customHeight="1" x14ac:dyDescent="0.2">
      <c r="B52" s="393"/>
      <c r="C52" s="393"/>
      <c r="D52" s="393"/>
      <c r="E52" s="393"/>
      <c r="F52" s="393"/>
      <c r="G52" s="393"/>
      <c r="H52" s="393"/>
      <c r="I52" s="393"/>
      <c r="J52" s="393"/>
      <c r="K52" s="394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3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393"/>
      <c r="DR52" s="393"/>
      <c r="DS52" s="393"/>
      <c r="DT52" s="393"/>
      <c r="DU52" s="393"/>
      <c r="DV52" s="393"/>
      <c r="DW52" s="393"/>
      <c r="DX52" s="393"/>
      <c r="DY52" s="393"/>
      <c r="DZ52" s="393"/>
      <c r="EA52" s="393"/>
      <c r="EB52" s="393"/>
      <c r="EC52" s="393"/>
      <c r="ED52" s="393"/>
      <c r="EE52" s="393"/>
      <c r="EF52" s="393"/>
      <c r="EG52" s="393"/>
      <c r="EH52" s="393"/>
      <c r="EI52" s="393"/>
      <c r="EJ52" s="393"/>
      <c r="EK52" s="393"/>
      <c r="EL52" s="393"/>
      <c r="EM52" s="393"/>
      <c r="EN52" s="393"/>
      <c r="EO52" s="393"/>
      <c r="EP52" s="393"/>
      <c r="EQ52" s="393"/>
      <c r="ER52" s="393"/>
      <c r="ES52" s="393"/>
      <c r="ET52" s="393"/>
      <c r="EU52" s="393"/>
      <c r="EV52" s="393"/>
      <c r="EW52" s="393"/>
      <c r="EX52" s="393"/>
      <c r="EY52" s="393"/>
      <c r="EZ52" s="393"/>
      <c r="FA52" s="393"/>
      <c r="FB52" s="393"/>
      <c r="FC52" s="393"/>
      <c r="FD52" s="393"/>
      <c r="FE52" s="393"/>
      <c r="FF52" s="393"/>
      <c r="FG52" s="393"/>
      <c r="FH52" s="393"/>
      <c r="FI52" s="393"/>
      <c r="FJ52" s="393"/>
      <c r="FK52" s="393"/>
      <c r="FL52" s="393"/>
      <c r="FM52" s="393"/>
      <c r="FN52" s="393"/>
      <c r="FO52" s="393"/>
      <c r="FP52" s="393"/>
      <c r="FQ52" s="393"/>
      <c r="FR52" s="393"/>
      <c r="FS52" s="393"/>
      <c r="FT52" s="393"/>
      <c r="FU52" s="393"/>
      <c r="FV52" s="393"/>
      <c r="FW52" s="393"/>
      <c r="FX52" s="393"/>
      <c r="FY52" s="393"/>
      <c r="FZ52" s="393"/>
      <c r="GA52" s="393"/>
      <c r="GB52" s="393"/>
      <c r="GC52" s="393"/>
      <c r="GD52" s="393"/>
      <c r="GE52" s="393"/>
      <c r="GF52" s="393"/>
      <c r="GG52" s="393"/>
      <c r="GH52" s="393"/>
      <c r="GI52" s="393"/>
      <c r="GJ52" s="393"/>
      <c r="GK52" s="393"/>
      <c r="GL52" s="393"/>
      <c r="GM52" s="393"/>
      <c r="GN52" s="393"/>
      <c r="GO52" s="393"/>
      <c r="GP52" s="393"/>
      <c r="GQ52" s="393"/>
      <c r="GR52" s="393"/>
      <c r="GS52" s="393"/>
      <c r="GT52" s="393"/>
      <c r="GU52" s="393"/>
      <c r="GV52" s="393"/>
      <c r="GW52" s="393"/>
      <c r="GX52" s="393"/>
      <c r="GY52" s="393"/>
      <c r="GZ52" s="393"/>
      <c r="HA52" s="393"/>
      <c r="HB52" s="393"/>
      <c r="HC52" s="393"/>
      <c r="HD52" s="393"/>
      <c r="HE52" s="393"/>
      <c r="HF52" s="393"/>
      <c r="HG52" s="393"/>
      <c r="HH52" s="393"/>
      <c r="HI52" s="393"/>
      <c r="HJ52" s="393"/>
      <c r="HK52" s="393"/>
      <c r="HL52" s="393"/>
      <c r="HM52" s="393"/>
      <c r="HN52" s="393"/>
      <c r="HO52" s="393"/>
      <c r="HP52" s="393"/>
      <c r="HQ52" s="393"/>
      <c r="HR52" s="393"/>
      <c r="HS52" s="393"/>
      <c r="HT52" s="393"/>
      <c r="HU52" s="393"/>
      <c r="HV52" s="393"/>
      <c r="HW52" s="393"/>
      <c r="HX52" s="393"/>
      <c r="HY52" s="393"/>
      <c r="HZ52" s="393"/>
      <c r="IA52" s="393"/>
      <c r="IB52" s="393"/>
      <c r="IC52" s="393"/>
      <c r="ID52" s="393"/>
      <c r="IE52" s="393"/>
      <c r="IF52" s="393"/>
      <c r="IG52" s="393"/>
      <c r="IH52" s="393"/>
      <c r="II52" s="393"/>
      <c r="IJ52" s="393"/>
      <c r="IK52" s="393"/>
      <c r="IL52" s="393"/>
      <c r="IM52" s="393"/>
      <c r="IN52" s="393"/>
      <c r="IO52" s="393"/>
      <c r="IP52" s="393"/>
      <c r="IQ52" s="393"/>
      <c r="IR52" s="393"/>
      <c r="IS52" s="393"/>
      <c r="IT52" s="393"/>
      <c r="IU52" s="393"/>
      <c r="IV52" s="393"/>
      <c r="IW52" s="393"/>
    </row>
    <row r="53" spans="1:263" s="392" customFormat="1" ht="24" customHeight="1" x14ac:dyDescent="0.2">
      <c r="B53" s="17">
        <v>39</v>
      </c>
      <c r="C53" s="20" t="s">
        <v>2726</v>
      </c>
      <c r="D53" s="21"/>
      <c r="E53" s="21"/>
      <c r="F53" s="21"/>
      <c r="G53" s="21"/>
      <c r="H53" s="21"/>
      <c r="I53" s="21"/>
      <c r="J53" s="395"/>
      <c r="K53" s="396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21" t="s">
        <v>610</v>
      </c>
      <c r="W53" s="21"/>
      <c r="X53" s="23">
        <f t="shared" ref="X53:AW53" si="22">SUM(X12:X51)</f>
        <v>328250.99</v>
      </c>
      <c r="Y53" s="23">
        <f t="shared" si="22"/>
        <v>13249</v>
      </c>
      <c r="Z53" s="23">
        <f t="shared" si="22"/>
        <v>7171.3900000000012</v>
      </c>
      <c r="AA53" s="23">
        <f t="shared" si="22"/>
        <v>0</v>
      </c>
      <c r="AB53" s="23">
        <f t="shared" si="22"/>
        <v>6659.9</v>
      </c>
      <c r="AC53" s="23">
        <f t="shared" si="22"/>
        <v>0</v>
      </c>
      <c r="AD53" s="23">
        <f t="shared" si="22"/>
        <v>0</v>
      </c>
      <c r="AE53" s="23">
        <f t="shared" si="22"/>
        <v>0</v>
      </c>
      <c r="AF53" s="23">
        <f t="shared" si="22"/>
        <v>3800312.5200000005</v>
      </c>
      <c r="AG53" s="23">
        <f t="shared" si="22"/>
        <v>156432</v>
      </c>
      <c r="AH53" s="23">
        <f t="shared" si="22"/>
        <v>84577.799999999974</v>
      </c>
      <c r="AI53" s="23">
        <f t="shared" si="22"/>
        <v>0</v>
      </c>
      <c r="AJ53" s="23">
        <f t="shared" si="22"/>
        <v>79918.800000000017</v>
      </c>
      <c r="AK53" s="23">
        <f t="shared" si="22"/>
        <v>549032.40000000014</v>
      </c>
      <c r="AL53" s="23">
        <f t="shared" si="22"/>
        <v>54903.239999999991</v>
      </c>
      <c r="AM53" s="23">
        <f t="shared" si="22"/>
        <v>164709.71999999997</v>
      </c>
      <c r="AN53" s="23">
        <f t="shared" si="22"/>
        <v>691780.37999999989</v>
      </c>
      <c r="AO53" s="23"/>
      <c r="AP53" s="23">
        <f t="shared" si="22"/>
        <v>118591.31999999995</v>
      </c>
      <c r="AQ53" s="23">
        <f t="shared" si="22"/>
        <v>269369.45999999996</v>
      </c>
      <c r="AR53" s="23">
        <f t="shared" si="22"/>
        <v>79060.98000000001</v>
      </c>
      <c r="AS53" s="23">
        <f t="shared" si="22"/>
        <v>155494.6</v>
      </c>
      <c r="AT53" s="23">
        <f t="shared" si="22"/>
        <v>0</v>
      </c>
      <c r="AU53" s="23">
        <f t="shared" si="22"/>
        <v>0</v>
      </c>
      <c r="AV53" s="23">
        <f t="shared" si="22"/>
        <v>0</v>
      </c>
      <c r="AW53" s="23">
        <f t="shared" si="22"/>
        <v>6204183.2200000016</v>
      </c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  <c r="CO53" s="393"/>
      <c r="CP53" s="393"/>
      <c r="CQ53" s="393"/>
      <c r="CR53" s="393"/>
      <c r="CS53" s="393"/>
      <c r="CT53" s="393"/>
      <c r="CU53" s="393"/>
      <c r="CV53" s="393"/>
      <c r="CW53" s="393"/>
      <c r="CX53" s="393"/>
      <c r="CY53" s="393"/>
      <c r="CZ53" s="393"/>
      <c r="DA53" s="393"/>
      <c r="DB53" s="393"/>
      <c r="DC53" s="393"/>
      <c r="DD53" s="393"/>
      <c r="DE53" s="393"/>
      <c r="DF53" s="393"/>
      <c r="DG53" s="393"/>
      <c r="DH53" s="393"/>
      <c r="DI53" s="393"/>
      <c r="DJ53" s="393"/>
      <c r="DK53" s="393"/>
      <c r="DL53" s="393"/>
      <c r="DM53" s="393"/>
      <c r="DN53" s="393"/>
      <c r="DO53" s="393"/>
      <c r="DP53" s="393"/>
      <c r="DQ53" s="393"/>
      <c r="DR53" s="393"/>
      <c r="DS53" s="393"/>
      <c r="DT53" s="393"/>
      <c r="DU53" s="393"/>
      <c r="DV53" s="393"/>
      <c r="DW53" s="393"/>
      <c r="DX53" s="393"/>
      <c r="DY53" s="393"/>
      <c r="DZ53" s="393"/>
      <c r="EA53" s="393"/>
      <c r="EB53" s="393"/>
      <c r="EC53" s="393"/>
      <c r="ED53" s="393"/>
      <c r="EE53" s="393"/>
      <c r="EF53" s="393"/>
      <c r="EG53" s="393"/>
      <c r="EH53" s="393"/>
      <c r="EI53" s="393"/>
      <c r="EJ53" s="393"/>
      <c r="EK53" s="393"/>
      <c r="EL53" s="393"/>
      <c r="EM53" s="393"/>
      <c r="EN53" s="393"/>
      <c r="EO53" s="393"/>
      <c r="EP53" s="393"/>
      <c r="EQ53" s="393"/>
      <c r="ER53" s="393"/>
      <c r="ES53" s="393"/>
      <c r="ET53" s="393"/>
      <c r="EU53" s="393"/>
      <c r="EV53" s="393"/>
      <c r="EW53" s="393"/>
      <c r="EX53" s="393"/>
      <c r="EY53" s="393"/>
      <c r="EZ53" s="393"/>
      <c r="FA53" s="393"/>
      <c r="FB53" s="393"/>
      <c r="FC53" s="393"/>
      <c r="FD53" s="393"/>
      <c r="FE53" s="393"/>
      <c r="FF53" s="393"/>
      <c r="FG53" s="393"/>
      <c r="FH53" s="393"/>
      <c r="FI53" s="393"/>
      <c r="FJ53" s="393"/>
      <c r="FK53" s="393"/>
      <c r="FL53" s="393"/>
      <c r="FM53" s="393"/>
      <c r="FN53" s="393"/>
      <c r="FO53" s="393"/>
      <c r="FP53" s="393"/>
      <c r="FQ53" s="393"/>
      <c r="FR53" s="393"/>
      <c r="FS53" s="393"/>
      <c r="FT53" s="393"/>
      <c r="FU53" s="393"/>
      <c r="FV53" s="393"/>
      <c r="FW53" s="393"/>
      <c r="FX53" s="393"/>
      <c r="FY53" s="393"/>
      <c r="FZ53" s="393"/>
      <c r="GA53" s="393"/>
      <c r="GB53" s="393"/>
      <c r="GC53" s="393"/>
      <c r="GD53" s="393"/>
      <c r="GE53" s="393"/>
      <c r="GF53" s="393"/>
      <c r="GG53" s="393"/>
      <c r="GH53" s="393"/>
      <c r="GI53" s="393"/>
      <c r="GJ53" s="393"/>
      <c r="GK53" s="393"/>
      <c r="GL53" s="393"/>
      <c r="GM53" s="393"/>
      <c r="GN53" s="393"/>
      <c r="GO53" s="393"/>
      <c r="GP53" s="393"/>
      <c r="GQ53" s="393"/>
      <c r="GR53" s="393"/>
      <c r="GS53" s="393"/>
      <c r="GT53" s="393"/>
      <c r="GU53" s="393"/>
      <c r="GV53" s="393"/>
      <c r="GW53" s="393"/>
      <c r="GX53" s="393"/>
      <c r="GY53" s="393"/>
      <c r="GZ53" s="393"/>
      <c r="HA53" s="393"/>
      <c r="HB53" s="393"/>
      <c r="HC53" s="393"/>
      <c r="HD53" s="393"/>
      <c r="HE53" s="393"/>
      <c r="HF53" s="393"/>
      <c r="HG53" s="393"/>
      <c r="HH53" s="393"/>
      <c r="HI53" s="393"/>
      <c r="HJ53" s="393"/>
      <c r="HK53" s="393"/>
      <c r="HL53" s="393"/>
      <c r="HM53" s="393"/>
      <c r="HN53" s="393"/>
      <c r="HO53" s="393"/>
      <c r="HP53" s="393"/>
      <c r="HQ53" s="393"/>
      <c r="HR53" s="393"/>
      <c r="HS53" s="393"/>
      <c r="HT53" s="393"/>
      <c r="HU53" s="393"/>
      <c r="HV53" s="393"/>
      <c r="HW53" s="393"/>
      <c r="HX53" s="393"/>
      <c r="HY53" s="393"/>
      <c r="HZ53" s="393"/>
      <c r="IA53" s="393"/>
      <c r="IB53" s="393"/>
      <c r="IC53" s="393"/>
      <c r="ID53" s="393"/>
      <c r="IE53" s="393"/>
      <c r="IF53" s="393"/>
      <c r="IG53" s="393"/>
      <c r="IH53" s="393"/>
      <c r="II53" s="393"/>
      <c r="IJ53" s="393"/>
      <c r="IK53" s="393"/>
      <c r="IL53" s="393"/>
      <c r="IM53" s="393"/>
      <c r="IN53" s="393"/>
      <c r="IO53" s="393"/>
      <c r="IP53" s="393"/>
      <c r="IQ53" s="393"/>
      <c r="IR53" s="393"/>
      <c r="IS53" s="393"/>
      <c r="IT53" s="393"/>
      <c r="IU53" s="393"/>
      <c r="IV53" s="393"/>
      <c r="IW53" s="393"/>
      <c r="IX53" s="393"/>
      <c r="IY53" s="393"/>
      <c r="IZ53" s="393"/>
      <c r="JA53" s="393"/>
      <c r="JB53" s="393"/>
      <c r="JC53" s="393"/>
    </row>
    <row r="54" spans="1:263" ht="24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21" t="s">
        <v>2727</v>
      </c>
      <c r="W54" s="21"/>
      <c r="X54" s="23">
        <f>+X53+'[1]Anexo 1. Plantilla'!X37</f>
        <v>668988.8899999999</v>
      </c>
      <c r="Y54" s="23">
        <f>+Y53+'[1]Anexo 1. Plantilla'!Y37</f>
        <v>28199</v>
      </c>
      <c r="Z54" s="23">
        <f>+Z53+'[1]Anexo 1. Plantilla'!Z37</f>
        <v>15221.390000000001</v>
      </c>
      <c r="AA54" s="23">
        <f>+AA53+'[1]Anexo 1. Plantilla'!AA37</f>
        <v>0</v>
      </c>
      <c r="AB54" s="23">
        <f>+AB53+'[1]Anexo 1. Plantilla'!AB37</f>
        <v>16012.099999999999</v>
      </c>
      <c r="AC54" s="23">
        <f>+AC53+'[1]Anexo 1. Plantilla'!AC37</f>
        <v>0</v>
      </c>
      <c r="AD54" s="23">
        <f>+AD53+'[1]Anexo 1. Plantilla'!AD37</f>
        <v>0</v>
      </c>
      <c r="AE54" s="23">
        <f>+AE53+'[1]Anexo 1. Plantilla'!AE37</f>
        <v>0</v>
      </c>
      <c r="AF54" s="23">
        <f>+AF53+'[1]Anexo 1. Plantilla'!AF37</f>
        <v>7889167.3200000012</v>
      </c>
      <c r="AG54" s="23">
        <f>+AG53+'[1]Anexo 1. Plantilla'!AG37</f>
        <v>335832</v>
      </c>
      <c r="AH54" s="23">
        <f>+AH53+'[1]Anexo 1. Plantilla'!AH37</f>
        <v>181177.8</v>
      </c>
      <c r="AI54" s="23">
        <f>+AI53+'[1]Anexo 1. Plantilla'!AI37</f>
        <v>0</v>
      </c>
      <c r="AJ54" s="23">
        <f>+AJ53+'[1]Anexo 1. Plantilla'!AJ37</f>
        <v>192145.20000000004</v>
      </c>
      <c r="AK54" s="23">
        <f>+AK53+'[1]Anexo 1. Plantilla'!AK37</f>
        <v>1139928.9000000001</v>
      </c>
      <c r="AL54" s="23">
        <f>+AL53+'[1]Anexo 1. Plantilla'!AL37</f>
        <v>113992.88999999998</v>
      </c>
      <c r="AM54" s="23">
        <f>+AM53+'[1]Anexo 1. Plantilla'!AM37</f>
        <v>318125.66999999993</v>
      </c>
      <c r="AN54" s="23">
        <f>+AN53+'[1]Anexo 1. Plantilla'!AN37</f>
        <v>1436310.2999999998</v>
      </c>
      <c r="AO54" s="23">
        <f>+AO53+'[1]Anexo 1. Plantilla'!AO37</f>
        <v>0</v>
      </c>
      <c r="AP54" s="23">
        <f>+AP53+'[1]Anexo 1. Plantilla'!AP37</f>
        <v>246224.87999999998</v>
      </c>
      <c r="AQ54" s="23">
        <f>+AQ53+'[1]Anexo 1. Plantilla'!AQ37</f>
        <v>521905.38</v>
      </c>
      <c r="AR54" s="23">
        <f>+AR53+'[1]Anexo 1. Plantilla'!AR37</f>
        <v>164150.22</v>
      </c>
      <c r="AS54" s="23">
        <f>+AS53+'[1]Anexo 1. Plantilla'!AS37</f>
        <v>321094.59999999998</v>
      </c>
      <c r="AT54" s="23">
        <f>+AT53+'[1]Anexo 1. Plantilla'!AT37</f>
        <v>0</v>
      </c>
      <c r="AU54" s="23">
        <f>+AU53+'[1]Anexo 1. Plantilla'!AU37</f>
        <v>0</v>
      </c>
      <c r="AV54" s="23">
        <f>+AV53+'[1]Anexo 1. Plantilla'!AV37</f>
        <v>0</v>
      </c>
      <c r="AW54" s="23">
        <f>+AW53+'[1]Anexo 1. Plantilla'!AW37</f>
        <v>12860055.16</v>
      </c>
      <c r="AX54" s="4"/>
      <c r="AY54" s="391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</row>
    <row r="55" spans="1:263" ht="24" customHeight="1" x14ac:dyDescent="0.25">
      <c r="B55" s="19" t="s">
        <v>611</v>
      </c>
      <c r="C55" s="9"/>
      <c r="D55" s="6"/>
      <c r="E55" s="6"/>
      <c r="F55" s="6"/>
      <c r="G55" s="6"/>
      <c r="H55" s="6"/>
      <c r="I55" s="4"/>
      <c r="J55" s="4"/>
      <c r="K55" s="6"/>
      <c r="L55" s="4"/>
      <c r="M55" s="4"/>
      <c r="N55" s="4"/>
      <c r="O55" s="4"/>
      <c r="P55" s="4"/>
      <c r="Q55" s="4"/>
      <c r="R55" s="6"/>
      <c r="S55" s="6"/>
      <c r="T55" s="6"/>
      <c r="U55" s="6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</row>
    <row r="56" spans="1:263" s="398" customFormat="1" ht="24" customHeight="1" x14ac:dyDescent="0.25">
      <c r="B56" s="9"/>
      <c r="C56" s="11" t="s">
        <v>612</v>
      </c>
      <c r="D56" s="6"/>
      <c r="E56" s="6"/>
      <c r="F56" s="6"/>
      <c r="G56" s="6"/>
      <c r="H56" s="6"/>
      <c r="I56" s="4"/>
      <c r="J56" s="4"/>
      <c r="K56" s="6"/>
      <c r="L56" s="4"/>
      <c r="M56" s="4"/>
      <c r="N56" s="4"/>
      <c r="O56" s="4"/>
      <c r="P56" s="4"/>
      <c r="Q56" s="4"/>
      <c r="R56" s="6"/>
      <c r="S56" s="6"/>
      <c r="T56" s="6"/>
      <c r="U56" s="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</row>
    <row r="57" spans="1:263" s="398" customFormat="1" ht="24" customHeight="1" x14ac:dyDescent="0.25">
      <c r="B57" s="9"/>
      <c r="C57" s="12" t="s">
        <v>613</v>
      </c>
      <c r="D57" s="6"/>
      <c r="E57" s="6"/>
      <c r="F57" s="6"/>
      <c r="G57" s="6"/>
      <c r="H57" s="6"/>
      <c r="I57" s="4"/>
      <c r="J57" s="4"/>
      <c r="K57" s="6"/>
      <c r="L57" s="4"/>
      <c r="M57" s="4"/>
      <c r="N57" s="4"/>
      <c r="O57" s="4"/>
      <c r="P57" s="4"/>
      <c r="Q57" s="4"/>
      <c r="R57" s="4"/>
      <c r="S57" s="4"/>
      <c r="T57" s="4"/>
      <c r="U57" s="4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</row>
    <row r="58" spans="1:263" s="398" customFormat="1" ht="24" customHeight="1" x14ac:dyDescent="0.25">
      <c r="B58" s="9"/>
      <c r="C58" s="12" t="s">
        <v>614</v>
      </c>
      <c r="D58" s="6"/>
      <c r="E58" s="6"/>
      <c r="F58" s="6"/>
      <c r="G58" s="6"/>
      <c r="H58" s="6"/>
      <c r="I58" s="4"/>
      <c r="J58" s="4"/>
      <c r="K58" s="6"/>
      <c r="L58" s="4"/>
      <c r="M58" s="4"/>
      <c r="N58" s="4"/>
      <c r="O58" s="4"/>
      <c r="P58" s="4"/>
      <c r="Q58" s="4"/>
      <c r="R58" s="4"/>
      <c r="S58" s="4"/>
      <c r="T58" s="4"/>
      <c r="U58" s="4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</row>
    <row r="59" spans="1:263" s="398" customFormat="1" ht="24" customHeight="1" x14ac:dyDescent="0.25">
      <c r="B59" s="9"/>
      <c r="C59" s="12" t="s">
        <v>615</v>
      </c>
      <c r="D59" s="6"/>
      <c r="E59" s="6"/>
      <c r="F59" s="6"/>
      <c r="G59" s="6"/>
      <c r="H59" s="6"/>
      <c r="I59" s="4"/>
      <c r="J59" s="4"/>
      <c r="K59" s="6"/>
      <c r="L59" s="4"/>
      <c r="M59" s="4"/>
      <c r="N59" s="4"/>
      <c r="O59" s="4"/>
      <c r="P59" s="4"/>
      <c r="Q59" s="4"/>
      <c r="R59" s="4"/>
      <c r="S59" s="4"/>
      <c r="T59" s="4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</row>
    <row r="60" spans="1:263" s="398" customFormat="1" ht="24" customHeight="1" x14ac:dyDescent="0.25">
      <c r="B60" s="4"/>
      <c r="C60" s="18" t="s">
        <v>616</v>
      </c>
      <c r="D60" s="6"/>
      <c r="E60" s="6"/>
      <c r="F60" s="6"/>
      <c r="G60" s="6"/>
      <c r="H60" s="6"/>
      <c r="I60" s="4"/>
      <c r="J60" s="4"/>
      <c r="K60" s="6"/>
      <c r="L60" s="4"/>
      <c r="M60" s="4"/>
      <c r="N60" s="4"/>
      <c r="O60" s="4"/>
      <c r="P60" s="4"/>
      <c r="Q60" s="4"/>
      <c r="R60" s="4"/>
      <c r="S60" s="4"/>
      <c r="T60" s="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</row>
    <row r="61" spans="1:263" s="398" customFormat="1" ht="24" customHeight="1" x14ac:dyDescent="0.25">
      <c r="B61" s="4"/>
      <c r="C61" s="18" t="s">
        <v>617</v>
      </c>
      <c r="D61" s="9"/>
      <c r="E61" s="9"/>
      <c r="F61" s="9"/>
      <c r="G61" s="9"/>
      <c r="H61" s="9"/>
      <c r="I61" s="4"/>
      <c r="J61" s="4"/>
      <c r="K61" s="6"/>
      <c r="L61" s="4"/>
      <c r="M61" s="4"/>
      <c r="N61" s="4"/>
      <c r="O61" s="4"/>
      <c r="P61" s="4"/>
      <c r="Q61" s="4"/>
      <c r="R61" s="4"/>
      <c r="S61" s="4"/>
      <c r="T61" s="4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</row>
    <row r="62" spans="1:263" s="398" customFormat="1" ht="24" customHeight="1" x14ac:dyDescent="0.25">
      <c r="B62" s="4"/>
      <c r="C62" s="13"/>
      <c r="D62" s="6"/>
      <c r="E62" s="6"/>
      <c r="F62" s="6"/>
      <c r="G62" s="14"/>
      <c r="H62" s="6"/>
      <c r="I62" s="15"/>
      <c r="J62" s="4"/>
      <c r="K62" s="6"/>
      <c r="L62" s="4"/>
      <c r="M62" s="4"/>
      <c r="N62" s="4"/>
      <c r="O62" s="4"/>
      <c r="P62" s="4"/>
      <c r="Q62" s="4"/>
      <c r="R62" s="4"/>
      <c r="S62" s="4"/>
      <c r="T62" s="4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</row>
    <row r="63" spans="1:263" s="398" customFormat="1" ht="24" customHeight="1" x14ac:dyDescent="0.25">
      <c r="B63" s="4"/>
      <c r="C63" s="13"/>
      <c r="D63" s="6"/>
      <c r="E63" s="6"/>
      <c r="F63" s="6"/>
      <c r="G63" s="14"/>
      <c r="H63" s="6"/>
      <c r="I63" s="15"/>
      <c r="J63" s="4"/>
      <c r="K63" s="6"/>
      <c r="L63" s="4"/>
      <c r="M63" s="4"/>
      <c r="N63" s="4"/>
      <c r="O63" s="4"/>
      <c r="P63" s="4"/>
      <c r="Q63" s="4"/>
      <c r="R63" s="4"/>
      <c r="S63" s="4"/>
      <c r="T63" s="4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</row>
    <row r="64" spans="1:263" s="398" customFormat="1" ht="24" customHeight="1" x14ac:dyDescent="0.25">
      <c r="B64" s="4"/>
      <c r="C64" s="9"/>
      <c r="D64" s="9"/>
      <c r="E64" s="9"/>
      <c r="F64" s="9"/>
      <c r="G64" s="9"/>
      <c r="H64" s="9"/>
      <c r="I64" s="4"/>
      <c r="J64" s="4"/>
      <c r="K64" s="6"/>
      <c r="L64" s="4"/>
      <c r="M64" s="4"/>
      <c r="N64" s="4"/>
      <c r="O64" s="4"/>
      <c r="P64" s="4"/>
      <c r="Q64" s="4"/>
      <c r="R64" s="4"/>
      <c r="S64" s="4"/>
      <c r="T64" s="4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</row>
    <row r="65" spans="2:263" s="398" customFormat="1" ht="24" customHeight="1" x14ac:dyDescent="0.25">
      <c r="B65" s="10"/>
      <c r="C65" s="10"/>
      <c r="D65" s="6"/>
      <c r="E65" s="10"/>
      <c r="F65" s="10"/>
      <c r="G65" s="10"/>
      <c r="H65" s="10"/>
      <c r="I65" s="10"/>
      <c r="J65" s="10"/>
      <c r="K65" s="6"/>
      <c r="L65" s="10"/>
      <c r="M65" s="10"/>
      <c r="N65" s="10"/>
      <c r="O65" s="6"/>
      <c r="P65" s="6"/>
      <c r="Q65" s="6"/>
      <c r="R65" s="4"/>
      <c r="S65" s="4"/>
      <c r="T65" s="4"/>
      <c r="U65" s="4"/>
      <c r="V65" s="9"/>
      <c r="W65" s="9"/>
      <c r="X65" s="9"/>
      <c r="Y65" s="9"/>
      <c r="Z65" s="9"/>
      <c r="AA65" s="9"/>
      <c r="AB65" s="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</row>
    <row r="66" spans="2:263" s="398" customFormat="1" ht="24" customHeight="1" x14ac:dyDescent="0.25">
      <c r="B66" s="10"/>
      <c r="C66" s="10"/>
      <c r="D66" s="6"/>
      <c r="E66" s="10"/>
      <c r="F66" s="10"/>
      <c r="G66" s="10"/>
      <c r="H66" s="10"/>
      <c r="I66" s="10"/>
      <c r="J66" s="10"/>
      <c r="K66" s="6"/>
      <c r="L66" s="10"/>
      <c r="M66" s="10"/>
      <c r="N66" s="10"/>
      <c r="O66" s="6"/>
      <c r="P66" s="6"/>
      <c r="Q66" s="6"/>
      <c r="R66" s="4"/>
      <c r="S66" s="4"/>
      <c r="T66" s="4"/>
      <c r="U66" s="4"/>
      <c r="V66" s="9"/>
      <c r="W66" s="9"/>
      <c r="X66" s="9"/>
      <c r="Y66" s="9"/>
      <c r="Z66" s="9"/>
      <c r="AA66" s="9"/>
      <c r="AB66" s="9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</row>
    <row r="67" spans="2:263" s="398" customFormat="1" ht="24" customHeight="1" x14ac:dyDescent="0.25">
      <c r="B67" s="10"/>
      <c r="C67" s="10"/>
      <c r="D67" s="6"/>
      <c r="E67" s="10"/>
      <c r="F67" s="10"/>
      <c r="G67" s="10"/>
      <c r="H67" s="10"/>
      <c r="I67" s="10"/>
      <c r="J67" s="10"/>
      <c r="K67" s="6"/>
      <c r="L67" s="10"/>
      <c r="M67" s="10"/>
      <c r="N67" s="10"/>
      <c r="O67" s="6"/>
      <c r="P67" s="6"/>
      <c r="Q67" s="6"/>
      <c r="R67" s="4"/>
      <c r="S67" s="4"/>
      <c r="T67" s="4"/>
      <c r="U67" s="4"/>
      <c r="V67" s="6"/>
      <c r="W67" s="6"/>
      <c r="X67" s="6"/>
      <c r="Y67" s="6"/>
      <c r="Z67" s="6"/>
      <c r="AA67" s="6"/>
      <c r="AB67" s="6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</row>
    <row r="68" spans="2:263" s="398" customFormat="1" x14ac:dyDescent="0.25">
      <c r="B68" s="10"/>
      <c r="C68" s="10"/>
      <c r="D68" s="6"/>
      <c r="E68" s="10"/>
      <c r="F68" s="10"/>
      <c r="G68" s="10"/>
      <c r="H68" s="10"/>
      <c r="I68" s="10"/>
      <c r="J68" s="10"/>
      <c r="K68" s="6"/>
      <c r="L68" s="10"/>
      <c r="M68" s="10"/>
      <c r="N68" s="10"/>
      <c r="O68" s="6"/>
      <c r="P68" s="6"/>
      <c r="Q68" s="6"/>
      <c r="R68" s="4"/>
      <c r="S68" s="4"/>
      <c r="T68" s="4"/>
      <c r="U68" s="4"/>
      <c r="V68" s="6"/>
      <c r="W68" s="6"/>
      <c r="X68" s="6"/>
      <c r="Y68" s="6"/>
      <c r="Z68" s="6"/>
      <c r="AA68" s="6"/>
      <c r="AB68" s="6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</row>
    <row r="69" spans="2:263" s="398" customFormat="1" x14ac:dyDescent="0.25">
      <c r="B69" s="10"/>
      <c r="C69" s="10"/>
      <c r="D69" s="6"/>
      <c r="E69" s="10"/>
      <c r="F69" s="10"/>
      <c r="G69" s="10"/>
      <c r="H69" s="10"/>
      <c r="I69" s="10"/>
      <c r="J69" s="10"/>
      <c r="K69" s="6"/>
      <c r="L69" s="10"/>
      <c r="M69" s="10"/>
      <c r="N69" s="10"/>
      <c r="O69" s="6"/>
      <c r="P69" s="6"/>
      <c r="Q69" s="6"/>
      <c r="R69" s="4"/>
      <c r="S69" s="4"/>
      <c r="T69" s="4"/>
      <c r="U69" s="4"/>
      <c r="V69" s="6"/>
      <c r="W69" s="6"/>
      <c r="X69" s="6"/>
      <c r="Y69" s="6"/>
      <c r="Z69" s="6"/>
      <c r="AA69" s="6"/>
      <c r="AB69" s="6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</row>
    <row r="70" spans="2:263" s="398" customFormat="1" x14ac:dyDescent="0.25">
      <c r="B70" s="10"/>
      <c r="C70" s="10"/>
      <c r="D70" s="6"/>
      <c r="E70" s="10"/>
      <c r="F70" s="10"/>
      <c r="G70" s="10"/>
      <c r="H70" s="10"/>
      <c r="I70" s="10"/>
      <c r="J70" s="10"/>
      <c r="K70" s="6"/>
      <c r="L70" s="10"/>
      <c r="M70" s="10"/>
      <c r="N70" s="10"/>
      <c r="O70" s="6"/>
      <c r="P70" s="6"/>
      <c r="Q70" s="6"/>
      <c r="R70" s="4"/>
      <c r="S70" s="4"/>
      <c r="T70" s="4"/>
      <c r="U70" s="4"/>
      <c r="V70" s="6"/>
      <c r="W70" s="6"/>
      <c r="X70" s="6"/>
      <c r="Y70" s="6"/>
      <c r="Z70" s="6"/>
      <c r="AA70" s="6"/>
      <c r="AB70" s="6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</row>
    <row r="71" spans="2:263" s="398" customFormat="1" x14ac:dyDescent="0.25">
      <c r="B71" s="10"/>
      <c r="C71" s="10"/>
      <c r="D71" s="6"/>
      <c r="E71" s="10"/>
      <c r="F71" s="10"/>
      <c r="G71" s="10"/>
      <c r="H71" s="10"/>
      <c r="I71" s="10"/>
      <c r="J71" s="10"/>
      <c r="K71" s="6"/>
      <c r="L71" s="10"/>
      <c r="M71" s="10"/>
      <c r="N71" s="10"/>
      <c r="O71" s="6"/>
      <c r="P71" s="6"/>
      <c r="Q71" s="6"/>
      <c r="R71" s="4"/>
      <c r="S71" s="4"/>
      <c r="T71" s="4"/>
      <c r="U71" s="4"/>
      <c r="V71" s="6"/>
      <c r="W71" s="6"/>
      <c r="X71" s="6"/>
      <c r="Y71" s="6"/>
      <c r="Z71" s="6"/>
      <c r="AA71" s="6"/>
      <c r="AB71" s="6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</row>
    <row r="72" spans="2:263" s="398" customFormat="1" x14ac:dyDescent="0.25">
      <c r="B72" s="10"/>
      <c r="C72" s="10"/>
      <c r="D72" s="6"/>
      <c r="E72" s="10"/>
      <c r="F72" s="10"/>
      <c r="G72" s="10"/>
      <c r="H72" s="10"/>
      <c r="I72" s="10"/>
      <c r="J72" s="10"/>
      <c r="K72" s="6"/>
      <c r="L72" s="10"/>
      <c r="M72" s="10"/>
      <c r="N72" s="10"/>
      <c r="O72" s="6"/>
      <c r="P72" s="6"/>
      <c r="Q72" s="6"/>
      <c r="R72" s="4"/>
      <c r="S72" s="4"/>
      <c r="T72" s="4"/>
      <c r="U72" s="4"/>
      <c r="V72" s="6"/>
      <c r="W72" s="6"/>
      <c r="X72" s="6"/>
      <c r="Y72" s="6"/>
      <c r="Z72" s="6"/>
      <c r="AA72" s="6"/>
      <c r="AB72" s="6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</row>
    <row r="73" spans="2:263" s="398" customFormat="1" x14ac:dyDescent="0.25">
      <c r="B73" s="10"/>
      <c r="C73" s="10"/>
      <c r="D73" s="6"/>
      <c r="E73" s="10"/>
      <c r="F73" s="10"/>
      <c r="G73" s="10"/>
      <c r="H73" s="10"/>
      <c r="I73" s="10"/>
      <c r="J73" s="10"/>
      <c r="K73" s="6"/>
      <c r="L73" s="10"/>
      <c r="M73" s="10"/>
      <c r="N73" s="10"/>
      <c r="O73" s="6"/>
      <c r="P73" s="6"/>
      <c r="Q73" s="6"/>
      <c r="R73" s="4"/>
      <c r="S73" s="4"/>
      <c r="T73" s="4"/>
      <c r="U73" s="4"/>
      <c r="V73" s="6"/>
      <c r="W73" s="6"/>
      <c r="X73" s="6"/>
      <c r="Y73" s="6"/>
      <c r="Z73" s="6"/>
      <c r="AA73" s="6"/>
      <c r="AB73" s="6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</row>
    <row r="74" spans="2:263" s="398" customFormat="1" x14ac:dyDescent="0.25">
      <c r="B74" s="10"/>
      <c r="C74" s="10"/>
      <c r="D74" s="6"/>
      <c r="E74" s="10"/>
      <c r="F74" s="10"/>
      <c r="G74" s="10"/>
      <c r="H74" s="10"/>
      <c r="I74" s="10"/>
      <c r="J74" s="10"/>
      <c r="K74" s="6"/>
      <c r="L74" s="10"/>
      <c r="M74" s="10"/>
      <c r="N74" s="10"/>
      <c r="O74" s="6"/>
      <c r="P74" s="6"/>
      <c r="Q74" s="6"/>
      <c r="R74" s="4"/>
      <c r="S74" s="4"/>
      <c r="T74" s="4"/>
      <c r="U74" s="4"/>
      <c r="V74" s="6"/>
      <c r="W74" s="6"/>
      <c r="X74" s="6"/>
      <c r="Y74" s="6"/>
      <c r="Z74" s="6"/>
      <c r="AA74" s="6"/>
      <c r="AB74" s="6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</row>
    <row r="75" spans="2:263" s="398" customFormat="1" x14ac:dyDescent="0.25">
      <c r="B75" s="10"/>
      <c r="C75" s="10"/>
      <c r="D75" s="6"/>
      <c r="E75" s="10"/>
      <c r="F75" s="10"/>
      <c r="G75" s="10"/>
      <c r="H75" s="10"/>
      <c r="I75" s="10"/>
      <c r="J75" s="10"/>
      <c r="K75" s="6"/>
      <c r="L75" s="10"/>
      <c r="M75" s="10"/>
      <c r="N75" s="10"/>
      <c r="O75" s="6"/>
      <c r="P75" s="6"/>
      <c r="Q75" s="6"/>
      <c r="R75" s="4"/>
      <c r="S75" s="4"/>
      <c r="T75" s="4"/>
      <c r="U75" s="4"/>
      <c r="V75" s="6"/>
      <c r="W75" s="6"/>
      <c r="X75" s="6"/>
      <c r="Y75" s="6"/>
      <c r="Z75" s="6"/>
      <c r="AA75" s="6"/>
      <c r="AB75" s="6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</row>
    <row r="76" spans="2:263" s="398" customFormat="1" x14ac:dyDescent="0.25">
      <c r="B76" s="10"/>
      <c r="C76" s="10"/>
      <c r="D76" s="6"/>
      <c r="E76" s="10"/>
      <c r="F76" s="10"/>
      <c r="G76" s="10"/>
      <c r="H76" s="10"/>
      <c r="I76" s="10"/>
      <c r="J76" s="10"/>
      <c r="K76" s="6"/>
      <c r="L76" s="10"/>
      <c r="M76" s="10"/>
      <c r="N76" s="10"/>
      <c r="O76" s="6"/>
      <c r="P76" s="6"/>
      <c r="Q76" s="6"/>
      <c r="R76" s="4"/>
      <c r="S76" s="4"/>
      <c r="T76" s="4"/>
      <c r="U76" s="4"/>
      <c r="V76" s="6"/>
      <c r="W76" s="6"/>
      <c r="X76" s="6"/>
      <c r="Y76" s="6"/>
      <c r="Z76" s="6"/>
      <c r="AA76" s="6"/>
      <c r="AB76" s="6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</row>
    <row r="77" spans="2:263" s="398" customFormat="1" x14ac:dyDescent="0.25">
      <c r="B77" s="10"/>
      <c r="C77" s="10"/>
      <c r="D77" s="6"/>
      <c r="E77" s="10"/>
      <c r="F77" s="10"/>
      <c r="G77" s="10"/>
      <c r="H77" s="10"/>
      <c r="I77" s="10"/>
      <c r="J77" s="10"/>
      <c r="K77" s="6"/>
      <c r="L77" s="10"/>
      <c r="M77" s="10"/>
      <c r="N77" s="10"/>
      <c r="O77" s="6"/>
      <c r="P77" s="6"/>
      <c r="Q77" s="6"/>
      <c r="R77" s="4"/>
      <c r="S77" s="4"/>
      <c r="T77" s="4"/>
      <c r="U77" s="4"/>
      <c r="V77" s="6"/>
      <c r="W77" s="6"/>
      <c r="X77" s="6"/>
      <c r="Y77" s="6"/>
      <c r="Z77" s="6"/>
      <c r="AA77" s="6"/>
      <c r="AB77" s="6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</row>
    <row r="78" spans="2:263" s="398" customFormat="1" x14ac:dyDescent="0.25">
      <c r="B78" s="10"/>
      <c r="C78" s="10"/>
      <c r="D78" s="6"/>
      <c r="E78" s="10"/>
      <c r="F78" s="10"/>
      <c r="G78" s="10"/>
      <c r="H78" s="10"/>
      <c r="I78" s="10"/>
      <c r="J78" s="10"/>
      <c r="K78" s="6"/>
      <c r="L78" s="10"/>
      <c r="M78" s="10"/>
      <c r="N78" s="10"/>
      <c r="O78" s="6"/>
      <c r="P78" s="6"/>
      <c r="Q78" s="6"/>
      <c r="R78" s="4"/>
      <c r="S78" s="4"/>
      <c r="T78" s="4"/>
      <c r="U78" s="4"/>
      <c r="V78" s="6"/>
      <c r="W78" s="6"/>
      <c r="X78" s="6"/>
      <c r="Y78" s="6"/>
      <c r="Z78" s="6"/>
      <c r="AA78" s="6"/>
      <c r="AB78" s="6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</row>
    <row r="79" spans="2:263" s="398" customFormat="1" x14ac:dyDescent="0.25">
      <c r="B79" s="10"/>
      <c r="C79" s="10"/>
      <c r="D79" s="6"/>
      <c r="E79" s="10"/>
      <c r="F79" s="10"/>
      <c r="G79" s="10"/>
      <c r="H79" s="10"/>
      <c r="I79" s="10"/>
      <c r="J79" s="10"/>
      <c r="K79" s="6"/>
      <c r="L79" s="10"/>
      <c r="M79" s="10"/>
      <c r="N79" s="10"/>
      <c r="O79" s="6"/>
      <c r="P79" s="6"/>
      <c r="Q79" s="6"/>
      <c r="R79" s="4"/>
      <c r="S79" s="4"/>
      <c r="T79" s="4"/>
      <c r="U79" s="4"/>
      <c r="V79" s="6"/>
      <c r="W79" s="6"/>
      <c r="X79" s="6"/>
      <c r="Y79" s="6"/>
      <c r="Z79" s="6"/>
      <c r="AA79" s="6"/>
      <c r="AB79" s="6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</row>
    <row r="80" spans="2:263" s="398" customFormat="1" x14ac:dyDescent="0.25">
      <c r="B80" s="10"/>
      <c r="C80" s="10"/>
      <c r="D80" s="6"/>
      <c r="E80" s="10"/>
      <c r="F80" s="10"/>
      <c r="G80" s="10"/>
      <c r="H80" s="10"/>
      <c r="I80" s="10"/>
      <c r="J80" s="10"/>
      <c r="K80" s="6"/>
      <c r="L80" s="10"/>
      <c r="M80" s="10"/>
      <c r="N80" s="10"/>
      <c r="O80" s="6"/>
      <c r="P80" s="6"/>
      <c r="Q80" s="6"/>
      <c r="R80" s="4"/>
      <c r="S80" s="4"/>
      <c r="T80" s="4"/>
      <c r="U80" s="4"/>
      <c r="V80" s="6"/>
      <c r="W80" s="6"/>
      <c r="X80" s="6"/>
      <c r="Y80" s="6"/>
      <c r="Z80" s="6"/>
      <c r="AA80" s="6"/>
      <c r="AB80" s="6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</row>
    <row r="81" spans="2:263" s="398" customFormat="1" x14ac:dyDescent="0.25">
      <c r="B81" s="10"/>
      <c r="C81" s="10"/>
      <c r="D81" s="6"/>
      <c r="E81" s="10"/>
      <c r="F81" s="10"/>
      <c r="G81" s="10"/>
      <c r="H81" s="10"/>
      <c r="I81" s="10"/>
      <c r="J81" s="10"/>
      <c r="K81" s="6"/>
      <c r="L81" s="10"/>
      <c r="M81" s="10"/>
      <c r="N81" s="10"/>
      <c r="O81" s="6"/>
      <c r="P81" s="6"/>
      <c r="Q81" s="6"/>
      <c r="R81" s="4"/>
      <c r="S81" s="4"/>
      <c r="T81" s="4"/>
      <c r="U81" s="4"/>
      <c r="V81" s="6"/>
      <c r="W81" s="6"/>
      <c r="X81" s="6"/>
      <c r="Y81" s="6"/>
      <c r="Z81" s="6"/>
      <c r="AA81" s="6"/>
      <c r="AB81" s="6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</row>
    <row r="82" spans="2:263" s="398" customFormat="1" x14ac:dyDescent="0.25">
      <c r="B82" s="10"/>
      <c r="C82" s="10"/>
      <c r="D82" s="4"/>
      <c r="E82" s="4"/>
      <c r="F82" s="4"/>
      <c r="G82" s="4"/>
      <c r="H82" s="4"/>
      <c r="I82" s="4"/>
      <c r="J82" s="10"/>
      <c r="K82" s="6"/>
      <c r="L82" s="10"/>
      <c r="M82" s="10"/>
      <c r="N82" s="10"/>
      <c r="O82" s="6"/>
      <c r="P82" s="6"/>
      <c r="Q82" s="6"/>
      <c r="R82" s="4"/>
      <c r="S82" s="4"/>
      <c r="T82" s="4"/>
      <c r="U82" s="4"/>
      <c r="V82" s="6"/>
      <c r="W82" s="6"/>
      <c r="X82" s="6"/>
      <c r="Y82" s="6"/>
      <c r="Z82" s="6"/>
      <c r="AA82" s="6"/>
      <c r="AB82" s="6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</row>
    <row r="83" spans="2:263" s="398" customFormat="1" x14ac:dyDescent="0.25">
      <c r="B83" s="10"/>
      <c r="C83" s="10"/>
      <c r="D83" s="4"/>
      <c r="E83" s="4"/>
      <c r="F83" s="4"/>
      <c r="G83" s="4"/>
      <c r="H83" s="4"/>
      <c r="I83" s="4"/>
      <c r="J83" s="10"/>
      <c r="K83" s="6"/>
      <c r="L83" s="10"/>
      <c r="M83" s="10"/>
      <c r="N83" s="10"/>
      <c r="O83" s="6"/>
      <c r="P83" s="6"/>
      <c r="Q83" s="6"/>
      <c r="R83" s="4"/>
      <c r="S83" s="4"/>
      <c r="T83" s="4"/>
      <c r="U83" s="4"/>
      <c r="V83" s="6"/>
      <c r="W83" s="6"/>
      <c r="X83" s="6"/>
      <c r="Y83" s="6"/>
      <c r="Z83" s="6"/>
      <c r="AA83" s="6"/>
      <c r="AB83" s="6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</row>
    <row r="84" spans="2:263" s="398" customFormat="1" x14ac:dyDescent="0.25">
      <c r="B84" s="10"/>
      <c r="C84" s="10"/>
      <c r="D84" s="4"/>
      <c r="E84" s="4"/>
      <c r="F84" s="4"/>
      <c r="G84" s="4"/>
      <c r="H84" s="4"/>
      <c r="I84" s="4"/>
      <c r="J84" s="10"/>
      <c r="K84" s="6"/>
      <c r="L84" s="10"/>
      <c r="M84" s="10"/>
      <c r="N84" s="10"/>
      <c r="O84" s="6"/>
      <c r="P84" s="6"/>
      <c r="Q84" s="6"/>
      <c r="R84" s="4"/>
      <c r="S84" s="4"/>
      <c r="T84" s="4"/>
      <c r="U84" s="4"/>
      <c r="V84" s="6"/>
      <c r="W84" s="6"/>
      <c r="X84" s="6"/>
      <c r="Y84" s="6"/>
      <c r="Z84" s="6"/>
      <c r="AA84" s="6"/>
      <c r="AB84" s="6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</row>
    <row r="85" spans="2:263" s="398" customFormat="1" x14ac:dyDescent="0.25">
      <c r="B85" s="10"/>
      <c r="C85" s="10"/>
      <c r="D85" s="4"/>
      <c r="E85" s="4"/>
      <c r="F85" s="4"/>
      <c r="G85" s="4"/>
      <c r="H85" s="4"/>
      <c r="I85" s="4"/>
      <c r="J85" s="10"/>
      <c r="K85" s="6"/>
      <c r="L85" s="10"/>
      <c r="M85" s="10"/>
      <c r="N85" s="10"/>
      <c r="O85" s="6"/>
      <c r="P85" s="6"/>
      <c r="Q85" s="6"/>
      <c r="R85" s="4"/>
      <c r="S85" s="4"/>
      <c r="T85" s="4"/>
      <c r="U85" s="4"/>
      <c r="V85" s="6"/>
      <c r="W85" s="6"/>
      <c r="X85" s="6"/>
      <c r="Y85" s="6"/>
      <c r="Z85" s="6"/>
      <c r="AA85" s="6"/>
      <c r="AB85" s="6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</row>
    <row r="86" spans="2:263" s="398" customFormat="1" x14ac:dyDescent="0.25">
      <c r="B86" s="10"/>
      <c r="C86" s="10"/>
      <c r="D86" s="4"/>
      <c r="E86" s="4"/>
      <c r="F86" s="4"/>
      <c r="G86" s="4"/>
      <c r="H86" s="4"/>
      <c r="I86" s="4"/>
      <c r="J86" s="10"/>
      <c r="K86" s="6"/>
      <c r="L86" s="10"/>
      <c r="M86" s="10"/>
      <c r="N86" s="10"/>
      <c r="O86" s="6"/>
      <c r="P86" s="6"/>
      <c r="Q86" s="6"/>
      <c r="R86" s="4"/>
      <c r="S86" s="4"/>
      <c r="T86" s="4"/>
      <c r="U86" s="4"/>
      <c r="V86" s="6"/>
      <c r="W86" s="6"/>
      <c r="X86" s="6"/>
      <c r="Y86" s="6"/>
      <c r="Z86" s="6"/>
      <c r="AA86" s="6"/>
      <c r="AB86" s="6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</row>
    <row r="87" spans="2:263" s="398" customFormat="1" x14ac:dyDescent="0.25">
      <c r="B87" s="10"/>
      <c r="C87" s="10"/>
      <c r="D87" s="4"/>
      <c r="E87" s="4"/>
      <c r="F87" s="4"/>
      <c r="G87" s="4"/>
      <c r="H87" s="4"/>
      <c r="I87" s="4"/>
      <c r="J87" s="10"/>
      <c r="K87" s="6"/>
      <c r="L87" s="10"/>
      <c r="M87" s="10"/>
      <c r="N87" s="10"/>
      <c r="O87" s="6"/>
      <c r="P87" s="6"/>
      <c r="Q87" s="6"/>
      <c r="R87" s="4"/>
      <c r="S87" s="4"/>
      <c r="T87" s="4"/>
      <c r="U87" s="4"/>
      <c r="V87" s="6"/>
      <c r="W87" s="6"/>
      <c r="X87" s="6"/>
      <c r="Y87" s="6"/>
      <c r="Z87" s="6"/>
      <c r="AA87" s="6"/>
      <c r="AB87" s="6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</row>
    <row r="88" spans="2:263" s="398" customForma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6"/>
      <c r="L88" s="10"/>
      <c r="M88" s="10"/>
      <c r="N88" s="10"/>
      <c r="O88" s="6"/>
      <c r="P88" s="6"/>
      <c r="Q88" s="6"/>
      <c r="R88" s="4"/>
      <c r="S88" s="4"/>
      <c r="T88" s="4"/>
      <c r="U88" s="4"/>
      <c r="V88" s="6"/>
      <c r="W88" s="6"/>
      <c r="X88" s="6"/>
      <c r="Y88" s="6"/>
      <c r="Z88" s="6"/>
      <c r="AA88" s="6"/>
      <c r="AB88" s="6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</row>
    <row r="89" spans="2:263" s="398" customForma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6"/>
      <c r="L89" s="10"/>
      <c r="M89" s="10"/>
      <c r="N89" s="10"/>
      <c r="O89" s="6"/>
      <c r="P89" s="6"/>
      <c r="Q89" s="6"/>
      <c r="R89" s="4"/>
      <c r="S89" s="4"/>
      <c r="T89" s="4"/>
      <c r="U89" s="4"/>
      <c r="V89" s="6"/>
      <c r="W89" s="6"/>
      <c r="X89" s="6"/>
      <c r="Y89" s="6"/>
      <c r="Z89" s="6"/>
      <c r="AA89" s="6"/>
      <c r="AB89" s="6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</row>
    <row r="90" spans="2:263" s="398" customForma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6"/>
      <c r="L90" s="10"/>
      <c r="M90" s="10"/>
      <c r="N90" s="10"/>
      <c r="O90" s="6"/>
      <c r="P90" s="6"/>
      <c r="Q90" s="6"/>
      <c r="R90" s="4"/>
      <c r="S90" s="4"/>
      <c r="T90" s="4"/>
      <c r="U90" s="4"/>
      <c r="V90" s="6"/>
      <c r="W90" s="6"/>
      <c r="X90" s="6"/>
      <c r="Y90" s="6"/>
      <c r="Z90" s="6"/>
      <c r="AA90" s="6"/>
      <c r="AB90" s="6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</row>
    <row r="91" spans="2:263" s="398" customForma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6"/>
      <c r="L91" s="10"/>
      <c r="M91" s="10"/>
      <c r="N91" s="10"/>
      <c r="O91" s="6"/>
      <c r="P91" s="6"/>
      <c r="Q91" s="6"/>
      <c r="R91" s="4"/>
      <c r="S91" s="4"/>
      <c r="T91" s="4"/>
      <c r="U91" s="4"/>
      <c r="V91" s="6"/>
      <c r="W91" s="6"/>
      <c r="X91" s="6"/>
      <c r="Y91" s="6"/>
      <c r="Z91" s="6"/>
      <c r="AA91" s="6"/>
      <c r="AB91" s="6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</row>
    <row r="92" spans="2:263" s="398" customForma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6"/>
      <c r="L92" s="10"/>
      <c r="M92" s="10"/>
      <c r="N92" s="10"/>
      <c r="O92" s="6"/>
      <c r="P92" s="6"/>
      <c r="Q92" s="6"/>
      <c r="R92" s="4"/>
      <c r="S92" s="4"/>
      <c r="T92" s="4"/>
      <c r="U92" s="4"/>
      <c r="V92" s="6"/>
      <c r="W92" s="6"/>
      <c r="X92" s="6"/>
      <c r="Y92" s="6"/>
      <c r="Z92" s="6"/>
      <c r="AA92" s="6"/>
      <c r="AB92" s="6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</row>
    <row r="93" spans="2:263" s="398" customForma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6"/>
      <c r="L93" s="10"/>
      <c r="M93" s="10"/>
      <c r="N93" s="10"/>
      <c r="O93" s="6"/>
      <c r="P93" s="6"/>
      <c r="Q93" s="6"/>
      <c r="R93" s="4"/>
      <c r="S93" s="4"/>
      <c r="T93" s="4"/>
      <c r="U93" s="4"/>
      <c r="V93" s="6"/>
      <c r="W93" s="6"/>
      <c r="X93" s="6"/>
      <c r="Y93" s="6"/>
      <c r="Z93" s="6"/>
      <c r="AA93" s="6"/>
      <c r="AB93" s="6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</row>
    <row r="94" spans="2:263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6"/>
      <c r="L94" s="10"/>
      <c r="M94" s="10"/>
      <c r="N94" s="10"/>
      <c r="O94" s="6"/>
      <c r="P94" s="6"/>
      <c r="Q94" s="6"/>
      <c r="R94" s="4"/>
      <c r="S94" s="4"/>
      <c r="T94" s="4"/>
      <c r="U94" s="4"/>
      <c r="V94" s="6"/>
      <c r="W94" s="6"/>
      <c r="X94" s="6"/>
      <c r="Y94" s="6"/>
      <c r="Z94" s="6"/>
      <c r="AA94" s="6"/>
      <c r="AB94" s="6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</row>
    <row r="95" spans="2:263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6"/>
      <c r="L95" s="10"/>
      <c r="M95" s="10"/>
      <c r="N95" s="10"/>
      <c r="O95" s="6"/>
      <c r="P95" s="6"/>
      <c r="Q95" s="6"/>
      <c r="R95" s="4"/>
      <c r="S95" s="4"/>
      <c r="T95" s="4"/>
      <c r="U95" s="4"/>
      <c r="V95" s="6"/>
      <c r="W95" s="6"/>
      <c r="X95" s="6"/>
      <c r="Y95" s="6"/>
      <c r="Z95" s="6"/>
      <c r="AA95" s="6"/>
      <c r="AB95" s="6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</row>
    <row r="96" spans="2:263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6"/>
      <c r="L96" s="10"/>
      <c r="M96" s="10"/>
      <c r="N96" s="10"/>
      <c r="O96" s="6"/>
      <c r="P96" s="6"/>
      <c r="Q96" s="6"/>
      <c r="R96" s="4"/>
      <c r="S96" s="4"/>
      <c r="T96" s="4"/>
      <c r="U96" s="4"/>
      <c r="V96" s="6"/>
      <c r="W96" s="6"/>
      <c r="X96" s="6"/>
      <c r="Y96" s="6"/>
      <c r="Z96" s="6"/>
      <c r="AA96" s="6"/>
      <c r="AB96" s="6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</row>
    <row r="97" spans="2:263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6"/>
      <c r="L97" s="10"/>
      <c r="M97" s="10"/>
      <c r="N97" s="10"/>
      <c r="O97" s="6"/>
      <c r="P97" s="6"/>
      <c r="Q97" s="6"/>
      <c r="R97" s="4"/>
      <c r="S97" s="4"/>
      <c r="T97" s="4"/>
      <c r="U97" s="4"/>
      <c r="V97" s="6"/>
      <c r="W97" s="6"/>
      <c r="X97" s="6"/>
      <c r="Y97" s="6"/>
      <c r="Z97" s="6"/>
      <c r="AA97" s="6"/>
      <c r="AB97" s="6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</row>
    <row r="98" spans="2:263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6"/>
      <c r="L98" s="10"/>
      <c r="M98" s="10"/>
      <c r="N98" s="10"/>
      <c r="O98" s="6"/>
      <c r="P98" s="6"/>
      <c r="Q98" s="6"/>
      <c r="R98" s="4"/>
      <c r="S98" s="4"/>
      <c r="T98" s="4"/>
      <c r="U98" s="4"/>
      <c r="V98" s="6"/>
      <c r="W98" s="6"/>
      <c r="X98" s="6"/>
      <c r="Y98" s="6"/>
      <c r="Z98" s="6"/>
      <c r="AA98" s="6"/>
      <c r="AB98" s="6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</row>
    <row r="99" spans="2:263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6"/>
      <c r="L99" s="10"/>
      <c r="M99" s="10"/>
      <c r="N99" s="10"/>
      <c r="O99" s="6"/>
      <c r="P99" s="6"/>
      <c r="Q99" s="6"/>
      <c r="R99" s="4"/>
      <c r="S99" s="4"/>
      <c r="T99" s="4"/>
      <c r="U99" s="4"/>
      <c r="V99" s="6"/>
      <c r="W99" s="6"/>
      <c r="X99" s="6"/>
      <c r="Y99" s="6"/>
      <c r="Z99" s="6"/>
      <c r="AA99" s="6"/>
      <c r="AB99" s="6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</row>
    <row r="100" spans="2:263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6"/>
      <c r="L100" s="10"/>
      <c r="M100" s="10"/>
      <c r="N100" s="10"/>
      <c r="O100" s="6"/>
      <c r="P100" s="6"/>
      <c r="Q100" s="6"/>
      <c r="R100" s="4"/>
      <c r="S100" s="4"/>
      <c r="T100" s="4"/>
      <c r="U100" s="4"/>
      <c r="V100" s="6"/>
      <c r="W100" s="6"/>
      <c r="X100" s="6"/>
      <c r="Y100" s="6"/>
      <c r="Z100" s="6"/>
      <c r="AA100" s="6"/>
      <c r="AB100" s="6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</row>
    <row r="101" spans="2:263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6"/>
      <c r="L101" s="10"/>
      <c r="M101" s="10"/>
      <c r="N101" s="10"/>
      <c r="O101" s="6"/>
      <c r="P101" s="6"/>
      <c r="Q101" s="6"/>
      <c r="R101" s="4"/>
      <c r="S101" s="4"/>
      <c r="T101" s="4"/>
      <c r="U101" s="4"/>
      <c r="V101" s="6"/>
      <c r="W101" s="6"/>
      <c r="X101" s="6"/>
      <c r="Y101" s="6"/>
      <c r="Z101" s="6"/>
      <c r="AA101" s="6"/>
      <c r="AB101" s="6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</row>
    <row r="102" spans="2:263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6"/>
      <c r="L102" s="10"/>
      <c r="M102" s="10"/>
      <c r="N102" s="10"/>
      <c r="O102" s="6"/>
      <c r="P102" s="6"/>
      <c r="Q102" s="6"/>
      <c r="R102" s="4"/>
      <c r="S102" s="4"/>
      <c r="T102" s="4"/>
      <c r="U102" s="4"/>
      <c r="V102" s="6"/>
      <c r="W102" s="6"/>
      <c r="X102" s="6"/>
      <c r="Y102" s="6"/>
      <c r="Z102" s="6"/>
      <c r="AA102" s="6"/>
      <c r="AB102" s="6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</row>
    <row r="103" spans="2:263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6"/>
      <c r="L103" s="10"/>
      <c r="M103" s="10"/>
      <c r="N103" s="10"/>
      <c r="O103" s="6"/>
      <c r="P103" s="6"/>
      <c r="Q103" s="6"/>
      <c r="R103" s="4"/>
      <c r="S103" s="4"/>
      <c r="T103" s="4"/>
      <c r="U103" s="4"/>
      <c r="V103" s="6"/>
      <c r="W103" s="6"/>
      <c r="X103" s="6"/>
      <c r="Y103" s="6"/>
      <c r="Z103" s="6"/>
      <c r="AA103" s="6"/>
      <c r="AB103" s="6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</row>
    <row r="104" spans="2:263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6"/>
      <c r="L104" s="10"/>
      <c r="M104" s="10"/>
      <c r="N104" s="10"/>
      <c r="O104" s="6"/>
      <c r="P104" s="6"/>
      <c r="Q104" s="6"/>
      <c r="R104" s="4"/>
      <c r="S104" s="4"/>
      <c r="T104" s="4"/>
      <c r="U104" s="4"/>
      <c r="V104" s="6"/>
      <c r="W104" s="6"/>
      <c r="X104" s="6"/>
      <c r="Y104" s="6"/>
      <c r="Z104" s="6"/>
      <c r="AA104" s="6"/>
      <c r="AB104" s="6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</row>
    <row r="105" spans="2:263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6"/>
      <c r="L105" s="10"/>
      <c r="M105" s="10"/>
      <c r="N105" s="10"/>
      <c r="O105" s="6"/>
      <c r="P105" s="6"/>
      <c r="Q105" s="6"/>
      <c r="R105" s="4"/>
      <c r="S105" s="4"/>
      <c r="T105" s="4"/>
      <c r="U105" s="4"/>
      <c r="V105" s="6"/>
      <c r="W105" s="6"/>
      <c r="X105" s="6"/>
      <c r="Y105" s="6"/>
      <c r="Z105" s="6"/>
      <c r="AA105" s="6"/>
      <c r="AB105" s="6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</row>
    <row r="106" spans="2:263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6"/>
      <c r="L106" s="10"/>
      <c r="M106" s="10"/>
      <c r="N106" s="10"/>
      <c r="O106" s="6"/>
      <c r="P106" s="6"/>
      <c r="Q106" s="6"/>
      <c r="R106" s="4"/>
      <c r="S106" s="4"/>
      <c r="T106" s="4"/>
      <c r="U106" s="4"/>
      <c r="V106" s="6"/>
      <c r="W106" s="6"/>
      <c r="X106" s="6"/>
      <c r="Y106" s="6"/>
      <c r="Z106" s="6"/>
      <c r="AA106" s="6"/>
      <c r="AB106" s="6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</row>
    <row r="107" spans="2:263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6"/>
      <c r="L107" s="10"/>
      <c r="M107" s="10"/>
      <c r="N107" s="10"/>
      <c r="O107" s="6"/>
      <c r="P107" s="6"/>
      <c r="Q107" s="6"/>
      <c r="R107" s="4"/>
      <c r="S107" s="4"/>
      <c r="T107" s="4"/>
      <c r="U107" s="4"/>
      <c r="V107" s="6"/>
      <c r="W107" s="6"/>
      <c r="X107" s="6"/>
      <c r="Y107" s="6"/>
      <c r="Z107" s="6"/>
      <c r="AA107" s="6"/>
      <c r="AB107" s="6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</row>
    <row r="108" spans="2:263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6"/>
      <c r="L108" s="10"/>
      <c r="M108" s="10"/>
      <c r="N108" s="10"/>
      <c r="O108" s="6"/>
      <c r="P108" s="6"/>
      <c r="Q108" s="6"/>
      <c r="R108" s="4"/>
      <c r="S108" s="4"/>
      <c r="T108" s="4"/>
      <c r="U108" s="4"/>
      <c r="V108" s="6"/>
      <c r="W108" s="6"/>
      <c r="X108" s="6"/>
      <c r="Y108" s="6"/>
      <c r="Z108" s="6"/>
      <c r="AA108" s="6"/>
      <c r="AB108" s="6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</row>
    <row r="109" spans="2:263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6"/>
      <c r="L109" s="10"/>
      <c r="M109" s="10"/>
      <c r="N109" s="10"/>
      <c r="O109" s="6"/>
      <c r="P109" s="6"/>
      <c r="Q109" s="6"/>
      <c r="R109" s="4"/>
      <c r="S109" s="4"/>
      <c r="T109" s="4"/>
      <c r="U109" s="4"/>
      <c r="V109" s="6"/>
      <c r="W109" s="6"/>
      <c r="X109" s="6"/>
      <c r="Y109" s="6"/>
      <c r="Z109" s="6"/>
      <c r="AA109" s="6"/>
      <c r="AB109" s="6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</row>
    <row r="110" spans="2:263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6"/>
      <c r="L110" s="10"/>
      <c r="M110" s="10"/>
      <c r="N110" s="10"/>
      <c r="O110" s="6"/>
      <c r="P110" s="6"/>
      <c r="Q110" s="6"/>
      <c r="R110" s="4"/>
      <c r="S110" s="4"/>
      <c r="T110" s="4"/>
      <c r="U110" s="4"/>
      <c r="V110" s="6"/>
      <c r="W110" s="6"/>
      <c r="X110" s="6"/>
      <c r="Y110" s="6"/>
      <c r="Z110" s="6"/>
      <c r="AA110" s="6"/>
      <c r="AB110" s="6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</row>
    <row r="111" spans="2:263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6"/>
      <c r="L111" s="10"/>
      <c r="M111" s="10"/>
      <c r="N111" s="10"/>
      <c r="O111" s="6"/>
      <c r="P111" s="6"/>
      <c r="Q111" s="6"/>
      <c r="R111" s="4"/>
      <c r="S111" s="4"/>
      <c r="T111" s="4"/>
      <c r="U111" s="4"/>
      <c r="V111" s="6"/>
      <c r="W111" s="6"/>
      <c r="X111" s="6"/>
      <c r="Y111" s="6"/>
      <c r="Z111" s="6"/>
      <c r="AA111" s="6"/>
      <c r="AB111" s="6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</row>
    <row r="112" spans="2:263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6"/>
      <c r="L112" s="10"/>
      <c r="M112" s="10"/>
      <c r="N112" s="10"/>
      <c r="O112" s="6"/>
      <c r="P112" s="6"/>
      <c r="Q112" s="6"/>
      <c r="R112" s="4"/>
      <c r="S112" s="4"/>
      <c r="T112" s="4"/>
      <c r="U112" s="4"/>
      <c r="V112" s="6"/>
      <c r="W112" s="6"/>
      <c r="X112" s="6"/>
      <c r="Y112" s="6"/>
      <c r="Z112" s="6"/>
      <c r="AA112" s="6"/>
      <c r="AB112" s="6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</row>
    <row r="113" spans="2:263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6"/>
      <c r="L113" s="10"/>
      <c r="M113" s="10"/>
      <c r="N113" s="10"/>
      <c r="O113" s="6"/>
      <c r="P113" s="6"/>
      <c r="Q113" s="6"/>
      <c r="R113" s="4"/>
      <c r="S113" s="4"/>
      <c r="T113" s="4"/>
      <c r="U113" s="4"/>
      <c r="V113" s="6"/>
      <c r="W113" s="6"/>
      <c r="X113" s="6"/>
      <c r="Y113" s="6"/>
      <c r="Z113" s="6"/>
      <c r="AA113" s="6"/>
      <c r="AB113" s="6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</row>
    <row r="114" spans="2:263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6"/>
      <c r="L114" s="10"/>
      <c r="M114" s="10"/>
      <c r="N114" s="10"/>
      <c r="O114" s="6"/>
      <c r="P114" s="6"/>
      <c r="Q114" s="6"/>
      <c r="R114" s="4"/>
      <c r="S114" s="4"/>
      <c r="T114" s="4"/>
      <c r="U114" s="4"/>
      <c r="V114" s="6"/>
      <c r="W114" s="6"/>
      <c r="X114" s="6"/>
      <c r="Y114" s="6"/>
      <c r="Z114" s="6"/>
      <c r="AA114" s="6"/>
      <c r="AB114" s="6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</row>
    <row r="115" spans="2:263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6"/>
      <c r="L115" s="10"/>
      <c r="M115" s="10"/>
      <c r="N115" s="10"/>
      <c r="O115" s="6"/>
      <c r="P115" s="6"/>
      <c r="Q115" s="6"/>
      <c r="R115" s="4"/>
      <c r="S115" s="4"/>
      <c r="T115" s="4"/>
      <c r="U115" s="4"/>
      <c r="V115" s="6"/>
      <c r="W115" s="6"/>
      <c r="X115" s="6"/>
      <c r="Y115" s="6"/>
      <c r="Z115" s="6"/>
      <c r="AA115" s="6"/>
      <c r="AB115" s="6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</row>
    <row r="116" spans="2:263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6"/>
      <c r="L116" s="10"/>
      <c r="M116" s="10"/>
      <c r="N116" s="10"/>
      <c r="O116" s="6"/>
      <c r="P116" s="6"/>
      <c r="Q116" s="6"/>
      <c r="R116" s="4"/>
      <c r="S116" s="4"/>
      <c r="T116" s="4"/>
      <c r="U116" s="4"/>
      <c r="V116" s="6"/>
      <c r="W116" s="6"/>
      <c r="X116" s="6"/>
      <c r="Y116" s="6"/>
      <c r="Z116" s="6"/>
      <c r="AA116" s="6"/>
      <c r="AB116" s="6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</row>
    <row r="117" spans="2:263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6"/>
      <c r="L117" s="10"/>
      <c r="M117" s="10"/>
      <c r="N117" s="10"/>
      <c r="O117" s="6"/>
      <c r="P117" s="6"/>
      <c r="Q117" s="6"/>
      <c r="R117" s="4"/>
      <c r="S117" s="4"/>
      <c r="T117" s="4"/>
      <c r="U117" s="4"/>
      <c r="V117" s="6"/>
      <c r="W117" s="6"/>
      <c r="X117" s="6"/>
      <c r="Y117" s="6"/>
      <c r="Z117" s="6"/>
      <c r="AA117" s="6"/>
      <c r="AB117" s="6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</row>
    <row r="118" spans="2:263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6"/>
      <c r="L118" s="10"/>
      <c r="M118" s="10"/>
      <c r="N118" s="10"/>
      <c r="O118" s="6"/>
      <c r="P118" s="6"/>
      <c r="Q118" s="6"/>
      <c r="R118" s="4"/>
      <c r="S118" s="4"/>
      <c r="T118" s="4"/>
      <c r="U118" s="4"/>
      <c r="V118" s="6"/>
      <c r="W118" s="6"/>
      <c r="X118" s="6"/>
      <c r="Y118" s="6"/>
      <c r="Z118" s="6"/>
      <c r="AA118" s="6"/>
      <c r="AB118" s="6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</row>
    <row r="119" spans="2:263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6"/>
      <c r="L119" s="10"/>
      <c r="M119" s="10"/>
      <c r="N119" s="10"/>
      <c r="O119" s="6"/>
      <c r="P119" s="6"/>
      <c r="Q119" s="6"/>
      <c r="R119" s="4"/>
      <c r="S119" s="4"/>
      <c r="T119" s="4"/>
      <c r="U119" s="4"/>
      <c r="V119" s="6"/>
      <c r="W119" s="6"/>
      <c r="X119" s="6"/>
      <c r="Y119" s="6"/>
      <c r="Z119" s="6"/>
      <c r="AA119" s="6"/>
      <c r="AB119" s="6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</row>
    <row r="120" spans="2:263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6"/>
      <c r="L120" s="10"/>
      <c r="M120" s="10"/>
      <c r="N120" s="10"/>
      <c r="O120" s="6"/>
      <c r="P120" s="6"/>
      <c r="Q120" s="6"/>
      <c r="R120" s="4"/>
      <c r="S120" s="4"/>
      <c r="T120" s="4"/>
      <c r="U120" s="4"/>
      <c r="V120" s="6"/>
      <c r="W120" s="6"/>
      <c r="X120" s="6"/>
      <c r="Y120" s="6"/>
      <c r="Z120" s="6"/>
      <c r="AA120" s="6"/>
      <c r="AB120" s="6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</row>
    <row r="121" spans="2:263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6"/>
      <c r="L121" s="10"/>
      <c r="M121" s="10"/>
      <c r="N121" s="10"/>
      <c r="O121" s="6"/>
      <c r="P121" s="6"/>
      <c r="Q121" s="6"/>
      <c r="R121" s="4"/>
      <c r="S121" s="4"/>
      <c r="T121" s="4"/>
      <c r="U121" s="4"/>
      <c r="V121" s="6"/>
      <c r="W121" s="6"/>
      <c r="X121" s="6"/>
      <c r="Y121" s="6"/>
      <c r="Z121" s="6"/>
      <c r="AA121" s="6"/>
      <c r="AB121" s="6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</row>
    <row r="122" spans="2:263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6"/>
      <c r="L122" s="10"/>
      <c r="M122" s="10"/>
      <c r="N122" s="10"/>
      <c r="O122" s="6"/>
      <c r="P122" s="6"/>
      <c r="Q122" s="6"/>
      <c r="R122" s="4"/>
      <c r="S122" s="4"/>
      <c r="T122" s="4"/>
      <c r="U122" s="4"/>
      <c r="V122" s="6"/>
      <c r="W122" s="6"/>
      <c r="X122" s="6"/>
      <c r="Y122" s="6"/>
      <c r="Z122" s="6"/>
      <c r="AA122" s="6"/>
      <c r="AB122" s="6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</row>
    <row r="123" spans="2:263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6"/>
      <c r="L123" s="10"/>
      <c r="M123" s="10"/>
      <c r="N123" s="10"/>
      <c r="O123" s="6"/>
      <c r="P123" s="6"/>
      <c r="Q123" s="6"/>
      <c r="R123" s="4"/>
      <c r="S123" s="4"/>
      <c r="T123" s="4"/>
      <c r="U123" s="4"/>
      <c r="V123" s="6"/>
      <c r="W123" s="6"/>
      <c r="X123" s="6"/>
      <c r="Y123" s="6"/>
      <c r="Z123" s="6"/>
      <c r="AA123" s="6"/>
      <c r="AB123" s="6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</row>
    <row r="124" spans="2:263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6"/>
      <c r="L124" s="10"/>
      <c r="M124" s="10"/>
      <c r="N124" s="10"/>
      <c r="O124" s="6"/>
      <c r="P124" s="6"/>
      <c r="Q124" s="6"/>
      <c r="R124" s="4"/>
      <c r="S124" s="4"/>
      <c r="T124" s="4"/>
      <c r="U124" s="4"/>
      <c r="V124" s="6"/>
      <c r="W124" s="6"/>
      <c r="X124" s="6"/>
      <c r="Y124" s="6"/>
      <c r="Z124" s="6"/>
      <c r="AA124" s="6"/>
      <c r="AB124" s="6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</row>
    <row r="125" spans="2:263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6"/>
      <c r="L125" s="10"/>
      <c r="M125" s="10"/>
      <c r="N125" s="10"/>
      <c r="O125" s="6"/>
      <c r="P125" s="6"/>
      <c r="Q125" s="6"/>
      <c r="R125" s="4"/>
      <c r="S125" s="4"/>
      <c r="T125" s="4"/>
      <c r="U125" s="4"/>
      <c r="V125" s="6"/>
      <c r="W125" s="6"/>
      <c r="X125" s="6"/>
      <c r="Y125" s="6"/>
      <c r="Z125" s="6"/>
      <c r="AA125" s="6"/>
      <c r="AB125" s="6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</row>
    <row r="126" spans="2:263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6"/>
      <c r="L126" s="10"/>
      <c r="M126" s="10"/>
      <c r="N126" s="10"/>
      <c r="O126" s="6"/>
      <c r="P126" s="6"/>
      <c r="Q126" s="6"/>
      <c r="R126" s="4"/>
      <c r="S126" s="4"/>
      <c r="T126" s="4"/>
      <c r="U126" s="4"/>
      <c r="V126" s="6"/>
      <c r="W126" s="6"/>
      <c r="X126" s="6"/>
      <c r="Y126" s="6"/>
      <c r="Z126" s="6"/>
      <c r="AA126" s="6"/>
      <c r="AB126" s="6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</row>
    <row r="127" spans="2:263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6"/>
      <c r="L127" s="10"/>
      <c r="M127" s="10"/>
      <c r="N127" s="10"/>
      <c r="O127" s="6"/>
      <c r="P127" s="6"/>
      <c r="Q127" s="6"/>
      <c r="R127" s="4"/>
      <c r="S127" s="4"/>
      <c r="T127" s="4"/>
      <c r="U127" s="4"/>
      <c r="V127" s="6"/>
      <c r="W127" s="6"/>
      <c r="X127" s="6"/>
      <c r="Y127" s="6"/>
      <c r="Z127" s="6"/>
      <c r="AA127" s="6"/>
      <c r="AB127" s="6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</row>
    <row r="128" spans="2:263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6"/>
      <c r="L128" s="10"/>
      <c r="M128" s="10"/>
      <c r="N128" s="10"/>
      <c r="O128" s="6"/>
      <c r="P128" s="6"/>
      <c r="Q128" s="6"/>
      <c r="R128" s="4"/>
      <c r="S128" s="4"/>
      <c r="T128" s="4"/>
      <c r="U128" s="4"/>
      <c r="V128" s="6"/>
      <c r="W128" s="6"/>
      <c r="X128" s="6"/>
      <c r="Y128" s="6"/>
      <c r="Z128" s="6"/>
      <c r="AA128" s="6"/>
      <c r="AB128" s="6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</row>
    <row r="129" spans="2:263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6"/>
      <c r="L129" s="10"/>
      <c r="M129" s="10"/>
      <c r="N129" s="10"/>
      <c r="O129" s="6"/>
      <c r="P129" s="6"/>
      <c r="Q129" s="6"/>
      <c r="R129" s="4"/>
      <c r="S129" s="4"/>
      <c r="T129" s="4"/>
      <c r="U129" s="4"/>
      <c r="V129" s="6"/>
      <c r="W129" s="6"/>
      <c r="X129" s="6"/>
      <c r="Y129" s="6"/>
      <c r="Z129" s="6"/>
      <c r="AA129" s="6"/>
      <c r="AB129" s="6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</row>
    <row r="130" spans="2:263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6"/>
      <c r="L130" s="10"/>
      <c r="M130" s="10"/>
      <c r="N130" s="10"/>
      <c r="O130" s="6"/>
      <c r="P130" s="6"/>
      <c r="Q130" s="6"/>
      <c r="R130" s="4"/>
      <c r="S130" s="4"/>
      <c r="T130" s="4"/>
      <c r="U130" s="4"/>
      <c r="V130" s="6"/>
      <c r="W130" s="6"/>
      <c r="X130" s="6"/>
      <c r="Y130" s="6"/>
      <c r="Z130" s="6"/>
      <c r="AA130" s="6"/>
      <c r="AB130" s="6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</row>
    <row r="131" spans="2:263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6"/>
      <c r="L131" s="10"/>
      <c r="M131" s="10"/>
      <c r="N131" s="10"/>
      <c r="O131" s="6"/>
      <c r="P131" s="6"/>
      <c r="Q131" s="6"/>
      <c r="R131" s="4"/>
      <c r="S131" s="4"/>
      <c r="T131" s="4"/>
      <c r="U131" s="4"/>
      <c r="V131" s="6"/>
      <c r="W131" s="6"/>
      <c r="X131" s="6"/>
      <c r="Y131" s="6"/>
      <c r="Z131" s="6"/>
      <c r="AA131" s="6"/>
      <c r="AB131" s="6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</row>
    <row r="132" spans="2:263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6"/>
      <c r="L132" s="10"/>
      <c r="M132" s="10"/>
      <c r="N132" s="10"/>
      <c r="O132" s="6"/>
      <c r="P132" s="6"/>
      <c r="Q132" s="6"/>
      <c r="R132" s="4"/>
      <c r="S132" s="4"/>
      <c r="T132" s="4"/>
      <c r="U132" s="4"/>
      <c r="V132" s="6"/>
      <c r="W132" s="6"/>
      <c r="X132" s="6"/>
      <c r="Y132" s="6"/>
      <c r="Z132" s="6"/>
      <c r="AA132" s="6"/>
      <c r="AB132" s="6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</row>
    <row r="133" spans="2:263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6"/>
      <c r="L133" s="10"/>
      <c r="M133" s="10"/>
      <c r="N133" s="10"/>
      <c r="O133" s="6"/>
      <c r="P133" s="6"/>
      <c r="Q133" s="6"/>
      <c r="R133" s="4"/>
      <c r="S133" s="4"/>
      <c r="T133" s="4"/>
      <c r="U133" s="4"/>
      <c r="V133" s="6"/>
      <c r="W133" s="6"/>
      <c r="X133" s="6"/>
      <c r="Y133" s="6"/>
      <c r="Z133" s="6"/>
      <c r="AA133" s="6"/>
      <c r="AB133" s="6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</row>
  </sheetData>
  <mergeCells count="15">
    <mergeCell ref="R2:AB2"/>
    <mergeCell ref="H5:J5"/>
    <mergeCell ref="H6:J6"/>
    <mergeCell ref="H7:J7"/>
    <mergeCell ref="H8:J8"/>
    <mergeCell ref="AF9:AV9"/>
    <mergeCell ref="AC10:AE10"/>
    <mergeCell ref="AT10:AV10"/>
    <mergeCell ref="C41:C42"/>
    <mergeCell ref="D41:D42"/>
    <mergeCell ref="E41:E42"/>
    <mergeCell ref="F41:F42"/>
    <mergeCell ref="G41:G42"/>
    <mergeCell ref="H41:H42"/>
    <mergeCell ref="X9:AE9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activeCell="C17" sqref="C17"/>
      <selection pane="bottomLeft" activeCell="C18" sqref="C18"/>
    </sheetView>
  </sheetViews>
  <sheetFormatPr baseColWidth="10" defaultColWidth="11.5703125" defaultRowHeight="12" x14ac:dyDescent="0.2"/>
  <cols>
    <col min="1" max="1" width="4.5703125" style="171" bestFit="1" customWidth="1"/>
    <col min="2" max="2" width="30.140625" style="50" customWidth="1"/>
    <col min="3" max="3" width="33.42578125" style="50" customWidth="1"/>
    <col min="4" max="4" width="17.7109375" style="50" customWidth="1"/>
    <col min="5" max="5" width="19.28515625" style="50" customWidth="1"/>
    <col min="6" max="6" width="14.42578125" style="50" customWidth="1"/>
    <col min="7" max="16384" width="11.5703125" style="50"/>
  </cols>
  <sheetData>
    <row r="1" spans="1:8" ht="33" customHeight="1" thickBot="1" x14ac:dyDescent="0.25">
      <c r="A1" s="426" t="s">
        <v>740</v>
      </c>
      <c r="B1" s="427"/>
      <c r="C1" s="427"/>
      <c r="D1" s="427"/>
      <c r="E1" s="427"/>
      <c r="F1" s="428"/>
      <c r="G1" s="49"/>
      <c r="H1" s="49"/>
    </row>
    <row r="2" spans="1:8" ht="12.75" thickBot="1" x14ac:dyDescent="0.25">
      <c r="A2" s="166"/>
      <c r="B2" s="51"/>
      <c r="C2" s="51"/>
      <c r="D2" s="51"/>
      <c r="E2" s="51"/>
      <c r="F2" s="52"/>
      <c r="G2" s="53"/>
      <c r="H2" s="53"/>
    </row>
    <row r="3" spans="1:8" ht="12.75" thickBot="1" x14ac:dyDescent="0.25">
      <c r="A3" s="429" t="s">
        <v>16</v>
      </c>
      <c r="B3" s="430"/>
      <c r="C3" s="430"/>
      <c r="D3" s="430"/>
      <c r="E3" s="430"/>
      <c r="F3" s="431"/>
    </row>
    <row r="4" spans="1:8" ht="12.75" thickBot="1" x14ac:dyDescent="0.25">
      <c r="A4" s="167"/>
      <c r="B4" s="54"/>
      <c r="C4" s="54"/>
      <c r="D4" s="54"/>
      <c r="E4" s="54"/>
      <c r="F4" s="54"/>
    </row>
    <row r="5" spans="1:8" s="180" customFormat="1" ht="23.25" thickBot="1" x14ac:dyDescent="0.25">
      <c r="A5" s="177" t="s">
        <v>17</v>
      </c>
      <c r="B5" s="181" t="s">
        <v>18</v>
      </c>
      <c r="C5" s="181" t="s">
        <v>643</v>
      </c>
      <c r="D5" s="178" t="s">
        <v>19</v>
      </c>
      <c r="E5" s="178" t="s">
        <v>20</v>
      </c>
      <c r="F5" s="182" t="s">
        <v>584</v>
      </c>
      <c r="G5" s="183"/>
    </row>
    <row r="6" spans="1:8" x14ac:dyDescent="0.2">
      <c r="A6" s="168"/>
      <c r="B6" s="60"/>
      <c r="C6" s="60"/>
      <c r="D6" s="60"/>
      <c r="E6" s="60"/>
      <c r="F6" s="61"/>
    </row>
    <row r="7" spans="1:8" x14ac:dyDescent="0.2">
      <c r="A7" s="168"/>
      <c r="B7" s="62"/>
      <c r="C7" s="62"/>
      <c r="D7" s="62"/>
      <c r="E7" s="62"/>
      <c r="F7" s="63"/>
    </row>
    <row r="8" spans="1:8" x14ac:dyDescent="0.2">
      <c r="A8" s="168"/>
      <c r="B8" s="62"/>
      <c r="C8" s="62"/>
      <c r="D8" s="62"/>
      <c r="E8" s="62"/>
      <c r="F8" s="63"/>
    </row>
    <row r="9" spans="1:8" x14ac:dyDescent="0.2">
      <c r="A9" s="168"/>
      <c r="B9" s="62"/>
      <c r="C9" s="62"/>
      <c r="D9" s="62"/>
      <c r="E9" s="62"/>
      <c r="F9" s="63"/>
    </row>
    <row r="10" spans="1:8" x14ac:dyDescent="0.2">
      <c r="A10" s="168"/>
      <c r="B10" s="62"/>
      <c r="C10" s="62"/>
      <c r="D10" s="62"/>
      <c r="E10" s="62"/>
      <c r="F10" s="63"/>
    </row>
    <row r="11" spans="1:8" x14ac:dyDescent="0.2">
      <c r="A11" s="168"/>
      <c r="B11" s="62"/>
      <c r="C11" s="62"/>
      <c r="D11" s="62"/>
      <c r="E11" s="62"/>
      <c r="F11" s="63"/>
    </row>
    <row r="12" spans="1:8" x14ac:dyDescent="0.2">
      <c r="A12" s="168"/>
      <c r="B12" s="62"/>
      <c r="C12" s="62"/>
      <c r="D12" s="62"/>
      <c r="E12" s="62"/>
      <c r="F12" s="63"/>
    </row>
    <row r="13" spans="1:8" x14ac:dyDescent="0.2">
      <c r="A13" s="168"/>
      <c r="B13" s="62"/>
      <c r="C13" s="62"/>
      <c r="D13" s="62"/>
      <c r="E13" s="62"/>
      <c r="F13" s="63"/>
    </row>
    <row r="14" spans="1:8" x14ac:dyDescent="0.2">
      <c r="A14" s="168"/>
      <c r="B14" s="62"/>
      <c r="C14" s="62"/>
      <c r="D14" s="62"/>
      <c r="E14" s="62"/>
      <c r="F14" s="63"/>
    </row>
    <row r="15" spans="1:8" x14ac:dyDescent="0.2">
      <c r="A15" s="168"/>
      <c r="B15" s="62"/>
      <c r="C15" s="62"/>
      <c r="D15" s="62"/>
      <c r="E15" s="62"/>
      <c r="F15" s="63"/>
    </row>
    <row r="16" spans="1:8" x14ac:dyDescent="0.2">
      <c r="A16" s="168"/>
      <c r="B16" s="62"/>
      <c r="C16" s="62"/>
      <c r="D16" s="62"/>
      <c r="E16" s="62"/>
      <c r="F16" s="63"/>
    </row>
    <row r="17" spans="1:6" x14ac:dyDescent="0.2">
      <c r="A17" s="168"/>
      <c r="B17" s="62"/>
      <c r="C17" s="62"/>
      <c r="D17" s="62"/>
      <c r="E17" s="62"/>
      <c r="F17" s="63"/>
    </row>
    <row r="18" spans="1:6" x14ac:dyDescent="0.2">
      <c r="A18" s="168"/>
      <c r="B18" s="62"/>
      <c r="C18" s="62"/>
      <c r="D18" s="62"/>
      <c r="E18" s="62"/>
      <c r="F18" s="63"/>
    </row>
    <row r="19" spans="1:6" x14ac:dyDescent="0.2">
      <c r="A19" s="168"/>
      <c r="B19" s="62"/>
      <c r="C19" s="62"/>
      <c r="D19" s="62"/>
      <c r="E19" s="62"/>
      <c r="F19" s="63"/>
    </row>
    <row r="20" spans="1:6" x14ac:dyDescent="0.2">
      <c r="A20" s="169"/>
      <c r="B20" s="62"/>
      <c r="C20" s="62"/>
      <c r="D20" s="62"/>
      <c r="E20" s="62"/>
      <c r="F20" s="63"/>
    </row>
    <row r="21" spans="1:6" ht="12.75" thickBot="1" x14ac:dyDescent="0.25">
      <c r="A21" s="170"/>
      <c r="B21" s="64"/>
      <c r="C21" s="64"/>
      <c r="D21" s="64"/>
      <c r="E21" s="64"/>
      <c r="F21" s="65"/>
    </row>
    <row r="22" spans="1:6" ht="12.75" thickBot="1" x14ac:dyDescent="0.25">
      <c r="E22" s="66" t="s">
        <v>21</v>
      </c>
      <c r="F22" s="67">
        <f>SUM(F6:F21)</f>
        <v>0</v>
      </c>
    </row>
  </sheetData>
  <mergeCells count="2">
    <mergeCell ref="A1:F1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5" topLeftCell="A6" activePane="bottomLeft" state="frozen"/>
      <selection activeCell="C17" sqref="C17"/>
      <selection pane="bottomLeft" activeCell="C19" sqref="C19"/>
    </sheetView>
  </sheetViews>
  <sheetFormatPr baseColWidth="10" defaultColWidth="11.5703125" defaultRowHeight="12" x14ac:dyDescent="0.2"/>
  <cols>
    <col min="1" max="1" width="4.5703125" style="171" bestFit="1" customWidth="1"/>
    <col min="2" max="2" width="30.140625" style="50" customWidth="1"/>
    <col min="3" max="3" width="33.42578125" style="50" customWidth="1"/>
    <col min="4" max="4" width="24" style="50" customWidth="1"/>
    <col min="5" max="5" width="19.28515625" style="50" customWidth="1"/>
    <col min="6" max="6" width="16.85546875" style="50" customWidth="1"/>
    <col min="7" max="7" width="16" style="50" customWidth="1"/>
    <col min="8" max="8" width="13" style="79" customWidth="1"/>
    <col min="9" max="9" width="14.7109375" style="79" customWidth="1"/>
    <col min="10" max="16384" width="11.5703125" style="50"/>
  </cols>
  <sheetData>
    <row r="1" spans="1:11" ht="30" customHeight="1" thickBot="1" x14ac:dyDescent="0.25">
      <c r="A1" s="426" t="s">
        <v>739</v>
      </c>
      <c r="B1" s="427"/>
      <c r="C1" s="427"/>
      <c r="D1" s="427"/>
      <c r="E1" s="427"/>
      <c r="F1" s="427"/>
      <c r="G1" s="427"/>
      <c r="H1" s="427"/>
      <c r="I1" s="428"/>
      <c r="J1" s="49"/>
      <c r="K1" s="49"/>
    </row>
    <row r="2" spans="1:11" ht="12.75" thickBot="1" x14ac:dyDescent="0.25">
      <c r="A2" s="166"/>
      <c r="B2" s="51"/>
      <c r="C2" s="51"/>
      <c r="D2" s="51"/>
      <c r="E2" s="51"/>
      <c r="F2" s="51"/>
      <c r="G2" s="51"/>
      <c r="H2" s="69"/>
      <c r="I2" s="70"/>
      <c r="J2" s="53"/>
      <c r="K2" s="53"/>
    </row>
    <row r="3" spans="1:11" ht="12.75" thickBot="1" x14ac:dyDescent="0.25">
      <c r="A3" s="429" t="s">
        <v>16</v>
      </c>
      <c r="B3" s="430"/>
      <c r="C3" s="430"/>
      <c r="D3" s="430"/>
      <c r="E3" s="430"/>
      <c r="F3" s="430"/>
      <c r="G3" s="430"/>
      <c r="H3" s="430"/>
      <c r="I3" s="431"/>
    </row>
    <row r="4" spans="1:11" ht="12.75" thickBot="1" x14ac:dyDescent="0.25">
      <c r="A4" s="167"/>
      <c r="B4" s="54"/>
      <c r="C4" s="54"/>
      <c r="D4" s="54"/>
      <c r="E4" s="54"/>
      <c r="F4" s="54"/>
      <c r="G4" s="54"/>
      <c r="H4" s="71"/>
      <c r="I4" s="71"/>
    </row>
    <row r="5" spans="1:11" s="180" customFormat="1" ht="34.5" thickBot="1" x14ac:dyDescent="0.25">
      <c r="A5" s="177" t="s">
        <v>17</v>
      </c>
      <c r="B5" s="181" t="s">
        <v>18</v>
      </c>
      <c r="C5" s="181" t="s">
        <v>22</v>
      </c>
      <c r="D5" s="178" t="s">
        <v>19</v>
      </c>
      <c r="E5" s="182" t="s">
        <v>20</v>
      </c>
      <c r="F5" s="181" t="s">
        <v>585</v>
      </c>
      <c r="G5" s="178" t="s">
        <v>586</v>
      </c>
      <c r="H5" s="184" t="s">
        <v>587</v>
      </c>
      <c r="I5" s="185" t="s">
        <v>1</v>
      </c>
      <c r="J5" s="183"/>
    </row>
    <row r="6" spans="1:11" x14ac:dyDescent="0.2">
      <c r="A6" s="168"/>
      <c r="B6" s="60"/>
      <c r="C6" s="60"/>
      <c r="D6" s="60"/>
      <c r="E6" s="60"/>
      <c r="F6" s="60"/>
      <c r="G6" s="60"/>
      <c r="H6" s="72"/>
      <c r="I6" s="73"/>
    </row>
    <row r="7" spans="1:11" x14ac:dyDescent="0.2">
      <c r="A7" s="168"/>
      <c r="B7" s="62"/>
      <c r="C7" s="62"/>
      <c r="D7" s="62"/>
      <c r="E7" s="62"/>
      <c r="F7" s="62"/>
      <c r="G7" s="62"/>
      <c r="H7" s="74"/>
      <c r="I7" s="75"/>
    </row>
    <row r="8" spans="1:11" x14ac:dyDescent="0.2">
      <c r="A8" s="168"/>
      <c r="B8" s="62"/>
      <c r="C8" s="62"/>
      <c r="D8" s="62"/>
      <c r="E8" s="62"/>
      <c r="F8" s="62"/>
      <c r="G8" s="62"/>
      <c r="H8" s="74"/>
      <c r="I8" s="75"/>
    </row>
    <row r="9" spans="1:11" x14ac:dyDescent="0.2">
      <c r="A9" s="168"/>
      <c r="B9" s="62"/>
      <c r="C9" s="62"/>
      <c r="D9" s="62"/>
      <c r="E9" s="62"/>
      <c r="F9" s="62"/>
      <c r="G9" s="62"/>
      <c r="H9" s="74"/>
      <c r="I9" s="75"/>
    </row>
    <row r="10" spans="1:11" x14ac:dyDescent="0.2">
      <c r="A10" s="168"/>
      <c r="B10" s="62"/>
      <c r="C10" s="62"/>
      <c r="D10" s="62"/>
      <c r="E10" s="62"/>
      <c r="F10" s="62"/>
      <c r="G10" s="62"/>
      <c r="H10" s="74"/>
      <c r="I10" s="75"/>
    </row>
    <row r="11" spans="1:11" x14ac:dyDescent="0.2">
      <c r="A11" s="168"/>
      <c r="B11" s="62"/>
      <c r="C11" s="62"/>
      <c r="D11" s="62"/>
      <c r="E11" s="62"/>
      <c r="F11" s="62"/>
      <c r="G11" s="62"/>
      <c r="H11" s="74"/>
      <c r="I11" s="75"/>
    </row>
    <row r="12" spans="1:11" x14ac:dyDescent="0.2">
      <c r="A12" s="168"/>
      <c r="B12" s="62"/>
      <c r="C12" s="62"/>
      <c r="D12" s="62"/>
      <c r="E12" s="62"/>
      <c r="F12" s="62"/>
      <c r="G12" s="62"/>
      <c r="H12" s="74"/>
      <c r="I12" s="75"/>
    </row>
    <row r="13" spans="1:11" x14ac:dyDescent="0.2">
      <c r="A13" s="168"/>
      <c r="B13" s="62"/>
      <c r="C13" s="62"/>
      <c r="D13" s="62"/>
      <c r="E13" s="62"/>
      <c r="F13" s="62"/>
      <c r="G13" s="62"/>
      <c r="H13" s="74"/>
      <c r="I13" s="75"/>
    </row>
    <row r="14" spans="1:11" x14ac:dyDescent="0.2">
      <c r="A14" s="168"/>
      <c r="B14" s="62"/>
      <c r="C14" s="62"/>
      <c r="D14" s="62"/>
      <c r="E14" s="62"/>
      <c r="F14" s="62"/>
      <c r="G14" s="62"/>
      <c r="H14" s="74"/>
      <c r="I14" s="75"/>
    </row>
    <row r="15" spans="1:11" x14ac:dyDescent="0.2">
      <c r="A15" s="168"/>
      <c r="B15" s="62"/>
      <c r="C15" s="62"/>
      <c r="D15" s="62"/>
      <c r="E15" s="62"/>
      <c r="F15" s="62"/>
      <c r="G15" s="62"/>
      <c r="H15" s="74"/>
      <c r="I15" s="75"/>
    </row>
    <row r="16" spans="1:11" x14ac:dyDescent="0.2">
      <c r="A16" s="168"/>
      <c r="B16" s="62"/>
      <c r="C16" s="62"/>
      <c r="D16" s="62"/>
      <c r="E16" s="62"/>
      <c r="F16" s="62"/>
      <c r="G16" s="62"/>
      <c r="H16" s="74"/>
      <c r="I16" s="75"/>
    </row>
    <row r="17" spans="1:9" x14ac:dyDescent="0.2">
      <c r="A17" s="168"/>
      <c r="B17" s="62"/>
      <c r="C17" s="62"/>
      <c r="D17" s="62"/>
      <c r="E17" s="62"/>
      <c r="F17" s="62"/>
      <c r="G17" s="62"/>
      <c r="H17" s="74"/>
      <c r="I17" s="75"/>
    </row>
    <row r="18" spans="1:9" x14ac:dyDescent="0.2">
      <c r="A18" s="168"/>
      <c r="B18" s="62"/>
      <c r="C18" s="62"/>
      <c r="D18" s="62"/>
      <c r="E18" s="62"/>
      <c r="F18" s="62"/>
      <c r="G18" s="62"/>
      <c r="H18" s="74"/>
      <c r="I18" s="75"/>
    </row>
    <row r="19" spans="1:9" x14ac:dyDescent="0.2">
      <c r="A19" s="168"/>
      <c r="B19" s="62"/>
      <c r="C19" s="62"/>
      <c r="D19" s="62"/>
      <c r="E19" s="62"/>
      <c r="F19" s="62"/>
      <c r="G19" s="62"/>
      <c r="H19" s="74"/>
      <c r="I19" s="75"/>
    </row>
    <row r="20" spans="1:9" x14ac:dyDescent="0.2">
      <c r="A20" s="168"/>
      <c r="B20" s="62"/>
      <c r="C20" s="62"/>
      <c r="D20" s="62"/>
      <c r="E20" s="62"/>
      <c r="F20" s="62"/>
      <c r="G20" s="62"/>
      <c r="H20" s="74"/>
      <c r="I20" s="75"/>
    </row>
    <row r="21" spans="1:9" ht="12.75" thickBot="1" x14ac:dyDescent="0.25">
      <c r="A21" s="170"/>
      <c r="B21" s="64"/>
      <c r="C21" s="64"/>
      <c r="D21" s="64"/>
      <c r="E21" s="64"/>
      <c r="F21" s="64"/>
      <c r="G21" s="76"/>
      <c r="H21" s="77"/>
      <c r="I21" s="78"/>
    </row>
    <row r="22" spans="1:9" ht="12.75" thickBot="1" x14ac:dyDescent="0.25">
      <c r="G22" s="66" t="s">
        <v>21</v>
      </c>
      <c r="H22" s="67">
        <f>SUM(H6:H21)</f>
        <v>0</v>
      </c>
      <c r="I22" s="67">
        <f>SUM(I6:I21)</f>
        <v>0</v>
      </c>
    </row>
    <row r="25" spans="1:9" x14ac:dyDescent="0.2">
      <c r="A25" s="171" t="s">
        <v>23</v>
      </c>
      <c r="B25" s="68" t="s">
        <v>24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xSplit="1" ySplit="6" topLeftCell="B19" activePane="bottomRight" state="frozen"/>
      <selection activeCell="C17" sqref="C17"/>
      <selection pane="topRight" activeCell="C17" sqref="C17"/>
      <selection pane="bottomLeft" activeCell="C17" sqref="C17"/>
      <selection pane="bottomRight" activeCell="D12" sqref="D12"/>
    </sheetView>
  </sheetViews>
  <sheetFormatPr baseColWidth="10" defaultColWidth="11.42578125" defaultRowHeight="12" x14ac:dyDescent="0.2"/>
  <cols>
    <col min="1" max="1" width="4.85546875" style="50" customWidth="1"/>
    <col min="2" max="2" width="29.28515625" style="50" customWidth="1"/>
    <col min="3" max="3" width="26" style="79" customWidth="1"/>
    <col min="4" max="4" width="52.7109375" style="50" customWidth="1"/>
    <col min="5" max="5" width="11.42578125" style="50" customWidth="1"/>
    <col min="6" max="16384" width="11.42578125" style="50"/>
  </cols>
  <sheetData>
    <row r="1" spans="1:8" ht="35.25" customHeight="1" thickBot="1" x14ac:dyDescent="0.25">
      <c r="A1" s="433" t="s">
        <v>716</v>
      </c>
      <c r="B1" s="434"/>
      <c r="C1" s="434"/>
      <c r="D1" s="435"/>
      <c r="E1" s="49"/>
      <c r="F1" s="49"/>
      <c r="G1" s="49"/>
      <c r="H1" s="49"/>
    </row>
    <row r="2" spans="1:8" ht="12.75" thickBot="1" x14ac:dyDescent="0.25">
      <c r="A2" s="82"/>
      <c r="B2" s="53"/>
      <c r="C2" s="83"/>
      <c r="D2" s="84"/>
      <c r="E2" s="53"/>
      <c r="F2" s="53"/>
      <c r="G2" s="53"/>
      <c r="H2" s="53"/>
    </row>
    <row r="3" spans="1:8" ht="12.75" thickBot="1" x14ac:dyDescent="0.25">
      <c r="A3" s="436" t="s">
        <v>25</v>
      </c>
      <c r="B3" s="437"/>
      <c r="C3" s="437"/>
      <c r="D3" s="438"/>
      <c r="E3" s="85"/>
    </row>
    <row r="4" spans="1:8" ht="12.75" thickBot="1" x14ac:dyDescent="0.25">
      <c r="B4" s="86"/>
    </row>
    <row r="5" spans="1:8" s="180" customFormat="1" ht="11.25" x14ac:dyDescent="0.2">
      <c r="A5" s="439" t="s">
        <v>2</v>
      </c>
      <c r="B5" s="439" t="s">
        <v>26</v>
      </c>
      <c r="C5" s="186" t="s">
        <v>27</v>
      </c>
      <c r="D5" s="439" t="s">
        <v>28</v>
      </c>
    </row>
    <row r="6" spans="1:8" s="180" customFormat="1" ht="17.25" customHeight="1" thickBot="1" x14ac:dyDescent="0.25">
      <c r="A6" s="440"/>
      <c r="B6" s="440"/>
      <c r="C6" s="187" t="s">
        <v>717</v>
      </c>
      <c r="D6" s="440"/>
    </row>
    <row r="7" spans="1:8" ht="12.75" thickBot="1" x14ac:dyDescent="0.25">
      <c r="A7" s="87">
        <v>1</v>
      </c>
      <c r="B7" s="88" t="s">
        <v>29</v>
      </c>
      <c r="C7" s="89">
        <v>44353.57</v>
      </c>
      <c r="D7" s="312">
        <v>44244</v>
      </c>
    </row>
    <row r="8" spans="1:8" ht="12.75" thickBot="1" x14ac:dyDescent="0.25">
      <c r="A8" s="90">
        <v>2</v>
      </c>
      <c r="B8" s="88" t="s">
        <v>30</v>
      </c>
      <c r="C8" s="89"/>
      <c r="D8" s="88"/>
    </row>
    <row r="9" spans="1:8" ht="12.75" thickBot="1" x14ac:dyDescent="0.25">
      <c r="A9" s="90">
        <v>3</v>
      </c>
      <c r="B9" s="88" t="s">
        <v>31</v>
      </c>
      <c r="C9" s="89"/>
      <c r="D9" s="88"/>
    </row>
    <row r="10" spans="1:8" ht="12.75" thickBot="1" x14ac:dyDescent="0.25">
      <c r="A10" s="90">
        <v>4</v>
      </c>
      <c r="B10" s="88" t="s">
        <v>32</v>
      </c>
      <c r="C10" s="89"/>
      <c r="D10" s="88"/>
    </row>
    <row r="11" spans="1:8" ht="12.75" thickBot="1" x14ac:dyDescent="0.25">
      <c r="A11" s="90">
        <v>5</v>
      </c>
      <c r="B11" s="88" t="s">
        <v>33</v>
      </c>
      <c r="C11" s="89">
        <v>72715.289999999994</v>
      </c>
      <c r="D11" s="312">
        <v>44244</v>
      </c>
    </row>
    <row r="12" spans="1:8" ht="12.75" thickBot="1" x14ac:dyDescent="0.25">
      <c r="A12" s="90">
        <v>6</v>
      </c>
      <c r="B12" s="88" t="s">
        <v>34</v>
      </c>
      <c r="C12" s="89">
        <v>15950</v>
      </c>
      <c r="D12" s="312">
        <v>44232</v>
      </c>
    </row>
    <row r="13" spans="1:8" ht="12.75" thickBot="1" x14ac:dyDescent="0.25">
      <c r="A13" s="90">
        <v>7</v>
      </c>
      <c r="B13" s="88" t="s">
        <v>35</v>
      </c>
      <c r="C13" s="89"/>
      <c r="D13" s="88"/>
    </row>
    <row r="14" spans="1:8" ht="12.75" thickBot="1" x14ac:dyDescent="0.25">
      <c r="A14" s="90">
        <v>8</v>
      </c>
      <c r="B14" s="88" t="s">
        <v>36</v>
      </c>
      <c r="C14" s="89"/>
      <c r="D14" s="88"/>
    </row>
    <row r="15" spans="1:8" ht="12.75" thickBot="1" x14ac:dyDescent="0.25">
      <c r="A15" s="90">
        <v>9</v>
      </c>
      <c r="B15" s="88" t="s">
        <v>37</v>
      </c>
      <c r="C15" s="89"/>
      <c r="D15" s="88"/>
    </row>
    <row r="16" spans="1:8" ht="12.75" thickBot="1" x14ac:dyDescent="0.25">
      <c r="A16" s="90">
        <v>10</v>
      </c>
      <c r="B16" s="88" t="s">
        <v>38</v>
      </c>
      <c r="C16" s="89"/>
      <c r="D16" s="88"/>
    </row>
    <row r="17" spans="1:4" ht="12.75" thickBot="1" x14ac:dyDescent="0.25">
      <c r="A17" s="90">
        <v>11</v>
      </c>
      <c r="B17" s="88" t="s">
        <v>39</v>
      </c>
      <c r="C17" s="89"/>
      <c r="D17" s="88"/>
    </row>
    <row r="18" spans="1:4" ht="12.75" thickBot="1" x14ac:dyDescent="0.25">
      <c r="A18" s="90">
        <v>12</v>
      </c>
      <c r="B18" s="88" t="s">
        <v>40</v>
      </c>
      <c r="C18" s="89"/>
      <c r="D18" s="88"/>
    </row>
    <row r="19" spans="1:4" ht="12.75" thickBot="1" x14ac:dyDescent="0.25">
      <c r="A19" s="90">
        <v>13</v>
      </c>
      <c r="B19" s="88" t="s">
        <v>41</v>
      </c>
      <c r="C19" s="89">
        <v>3692</v>
      </c>
      <c r="D19" s="312">
        <v>44232</v>
      </c>
    </row>
    <row r="20" spans="1:4" ht="12.75" thickBot="1" x14ac:dyDescent="0.25">
      <c r="A20" s="90">
        <v>14</v>
      </c>
      <c r="B20" s="88" t="s">
        <v>42</v>
      </c>
      <c r="C20" s="89">
        <v>2329</v>
      </c>
      <c r="D20" s="312">
        <v>44232</v>
      </c>
    </row>
    <row r="21" spans="1:4" ht="12.75" thickBot="1" x14ac:dyDescent="0.25">
      <c r="A21" s="90">
        <v>15</v>
      </c>
      <c r="B21" s="88" t="s">
        <v>43</v>
      </c>
      <c r="C21" s="89">
        <v>2468</v>
      </c>
      <c r="D21" s="312">
        <v>44232</v>
      </c>
    </row>
    <row r="22" spans="1:4" ht="24" x14ac:dyDescent="0.2">
      <c r="A22" s="441">
        <v>16</v>
      </c>
      <c r="B22" s="91" t="s">
        <v>44</v>
      </c>
      <c r="C22" s="92"/>
      <c r="D22" s="444"/>
    </row>
    <row r="23" spans="1:4" x14ac:dyDescent="0.2">
      <c r="A23" s="442"/>
      <c r="B23" s="93" t="s">
        <v>45</v>
      </c>
      <c r="C23" s="94"/>
      <c r="D23" s="445"/>
    </row>
    <row r="24" spans="1:4" x14ac:dyDescent="0.2">
      <c r="A24" s="442"/>
      <c r="B24" s="93" t="s">
        <v>46</v>
      </c>
      <c r="C24" s="94"/>
      <c r="D24" s="445"/>
    </row>
    <row r="25" spans="1:4" ht="12.75" thickBot="1" x14ac:dyDescent="0.25">
      <c r="A25" s="443"/>
      <c r="B25" s="95" t="s">
        <v>47</v>
      </c>
      <c r="C25" s="96"/>
      <c r="D25" s="446"/>
    </row>
    <row r="26" spans="1:4" ht="24.75" thickBot="1" x14ac:dyDescent="0.25">
      <c r="A26" s="90">
        <v>17</v>
      </c>
      <c r="B26" s="88" t="s">
        <v>48</v>
      </c>
      <c r="C26" s="89"/>
      <c r="D26" s="88"/>
    </row>
    <row r="27" spans="1:4" ht="24.75" thickBot="1" x14ac:dyDescent="0.25">
      <c r="A27" s="90">
        <v>18</v>
      </c>
      <c r="B27" s="88" t="s">
        <v>48</v>
      </c>
      <c r="C27" s="89"/>
      <c r="D27" s="88"/>
    </row>
    <row r="28" spans="1:4" ht="12.75" thickBot="1" x14ac:dyDescent="0.25">
      <c r="A28" s="90">
        <v>19</v>
      </c>
      <c r="B28" s="88" t="s">
        <v>49</v>
      </c>
      <c r="C28" s="89"/>
      <c r="D28" s="88"/>
    </row>
    <row r="29" spans="1:4" ht="12.75" thickBot="1" x14ac:dyDescent="0.25">
      <c r="A29" s="90">
        <v>20</v>
      </c>
      <c r="B29" s="88" t="s">
        <v>644</v>
      </c>
      <c r="C29" s="89"/>
      <c r="D29" s="88"/>
    </row>
    <row r="30" spans="1:4" ht="12.75" thickBot="1" x14ac:dyDescent="0.25">
      <c r="A30" s="313"/>
      <c r="B30" s="88" t="s">
        <v>689</v>
      </c>
      <c r="C30" s="89">
        <v>10392.700000000001</v>
      </c>
      <c r="D30" s="88"/>
    </row>
    <row r="31" spans="1:4" ht="12.75" thickBot="1" x14ac:dyDescent="0.25">
      <c r="A31" s="313"/>
      <c r="B31" s="88" t="s">
        <v>690</v>
      </c>
      <c r="C31" s="89">
        <v>14434.11</v>
      </c>
      <c r="D31" s="88"/>
    </row>
    <row r="32" spans="1:4" ht="12.75" thickBot="1" x14ac:dyDescent="0.25">
      <c r="A32" s="313"/>
      <c r="B32" s="88" t="s">
        <v>691</v>
      </c>
      <c r="C32" s="89">
        <v>950</v>
      </c>
      <c r="D32" s="88"/>
    </row>
    <row r="33" spans="2:5" ht="12.75" thickBot="1" x14ac:dyDescent="0.25">
      <c r="B33" s="97" t="s">
        <v>50</v>
      </c>
      <c r="C33" s="89">
        <f>SUM(C7:C32)</f>
        <v>167284.66999999998</v>
      </c>
      <c r="D33" s="88"/>
    </row>
    <row r="34" spans="2:5" x14ac:dyDescent="0.2">
      <c r="B34" s="86"/>
    </row>
    <row r="35" spans="2:5" x14ac:dyDescent="0.2">
      <c r="B35" s="432" t="s">
        <v>51</v>
      </c>
      <c r="C35" s="432"/>
      <c r="D35" s="432"/>
      <c r="E35" s="98"/>
    </row>
    <row r="36" spans="2:5" x14ac:dyDescent="0.2">
      <c r="B36" s="68" t="s">
        <v>52</v>
      </c>
    </row>
  </sheetData>
  <mergeCells count="8">
    <mergeCell ref="B35:D35"/>
    <mergeCell ref="A1:D1"/>
    <mergeCell ref="A3:D3"/>
    <mergeCell ref="B5:B6"/>
    <mergeCell ref="D5:D6"/>
    <mergeCell ref="A22:A25"/>
    <mergeCell ref="D22:D25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3"/>
  <sheetViews>
    <sheetView workbookViewId="0">
      <pane xSplit="1" ySplit="6" topLeftCell="B511" activePane="bottomRight" state="frozen"/>
      <selection activeCell="C17" sqref="C17"/>
      <selection pane="topRight" activeCell="C17" sqref="C17"/>
      <selection pane="bottomLeft" activeCell="C17" sqref="C17"/>
      <selection pane="bottomRight" sqref="A1:Z1"/>
    </sheetView>
  </sheetViews>
  <sheetFormatPr baseColWidth="10" defaultColWidth="11.42578125" defaultRowHeight="12" x14ac:dyDescent="0.25"/>
  <cols>
    <col min="1" max="1" width="13.5703125" style="99" customWidth="1"/>
    <col min="2" max="2" width="45.42578125" style="143" customWidth="1"/>
    <col min="3" max="7" width="15" style="99" customWidth="1"/>
    <col min="8" max="11" width="16" style="99" customWidth="1"/>
    <col min="12" max="12" width="20.42578125" style="99" customWidth="1"/>
    <col min="13" max="13" width="16" style="99" customWidth="1"/>
    <col min="14" max="19" width="17" style="99" customWidth="1"/>
    <col min="20" max="20" width="13.7109375" style="129" customWidth="1"/>
    <col min="21" max="21" width="13.7109375" style="130" customWidth="1"/>
    <col min="22" max="22" width="14.7109375" style="130" customWidth="1"/>
    <col min="23" max="25" width="13.7109375" style="130" customWidth="1"/>
    <col min="26" max="26" width="14.7109375" style="130" customWidth="1"/>
    <col min="27" max="16384" width="11.42578125" style="99"/>
  </cols>
  <sheetData>
    <row r="1" spans="1:26" s="131" customFormat="1" ht="38.25" customHeight="1" x14ac:dyDescent="0.2">
      <c r="A1" s="456" t="s">
        <v>738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8"/>
    </row>
    <row r="2" spans="1:26" s="131" customFormat="1" ht="4.5" customHeight="1" thickBot="1" x14ac:dyDescent="0.25">
      <c r="A2" s="141"/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s="131" customFormat="1" ht="15" customHeight="1" thickBot="1" x14ac:dyDescent="0.25">
      <c r="A3" s="307" t="s">
        <v>16</v>
      </c>
      <c r="B3" s="142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6" ht="79.5" customHeight="1" thickBot="1" x14ac:dyDescent="0.3">
      <c r="C4" s="447" t="s">
        <v>700</v>
      </c>
      <c r="D4" s="448"/>
      <c r="E4" s="448"/>
      <c r="F4" s="448"/>
      <c r="G4" s="449"/>
      <c r="H4" s="450" t="s">
        <v>705</v>
      </c>
      <c r="I4" s="451"/>
      <c r="J4" s="451"/>
      <c r="K4" s="452"/>
      <c r="L4" s="100" t="s">
        <v>53</v>
      </c>
      <c r="M4" s="101" t="s">
        <v>706</v>
      </c>
      <c r="N4" s="447" t="s">
        <v>699</v>
      </c>
      <c r="O4" s="448"/>
      <c r="P4" s="448"/>
      <c r="Q4" s="448"/>
      <c r="R4" s="448"/>
      <c r="S4" s="449"/>
      <c r="T4" s="453" t="s">
        <v>714</v>
      </c>
      <c r="U4" s="454"/>
      <c r="V4" s="454"/>
      <c r="W4" s="454"/>
      <c r="X4" s="454"/>
      <c r="Y4" s="454"/>
      <c r="Z4" s="455"/>
    </row>
    <row r="5" spans="1:26" s="285" customFormat="1" ht="77.25" customHeight="1" thickBot="1" x14ac:dyDescent="0.3">
      <c r="A5" s="286" t="s">
        <v>54</v>
      </c>
      <c r="B5" s="287" t="s">
        <v>55</v>
      </c>
      <c r="C5" s="288" t="s">
        <v>56</v>
      </c>
      <c r="D5" s="289" t="s">
        <v>57</v>
      </c>
      <c r="E5" s="289" t="s">
        <v>58</v>
      </c>
      <c r="F5" s="290" t="s">
        <v>59</v>
      </c>
      <c r="G5" s="291" t="s">
        <v>60</v>
      </c>
      <c r="H5" s="292" t="s">
        <v>701</v>
      </c>
      <c r="I5" s="293" t="s">
        <v>702</v>
      </c>
      <c r="J5" s="293" t="s">
        <v>703</v>
      </c>
      <c r="K5" s="293" t="s">
        <v>704</v>
      </c>
      <c r="L5" s="293" t="s">
        <v>707</v>
      </c>
      <c r="M5" s="294" t="s">
        <v>706</v>
      </c>
      <c r="N5" s="280" t="s">
        <v>708</v>
      </c>
      <c r="O5" s="295" t="s">
        <v>709</v>
      </c>
      <c r="P5" s="295" t="s">
        <v>710</v>
      </c>
      <c r="Q5" s="295" t="s">
        <v>711</v>
      </c>
      <c r="R5" s="295" t="s">
        <v>712</v>
      </c>
      <c r="S5" s="290" t="s">
        <v>713</v>
      </c>
      <c r="T5" s="296" t="s">
        <v>61</v>
      </c>
      <c r="U5" s="297" t="s">
        <v>62</v>
      </c>
      <c r="V5" s="297" t="s">
        <v>63</v>
      </c>
      <c r="W5" s="297" t="s">
        <v>64</v>
      </c>
      <c r="X5" s="297" t="s">
        <v>65</v>
      </c>
      <c r="Y5" s="298" t="s">
        <v>66</v>
      </c>
      <c r="Z5" s="299" t="s">
        <v>67</v>
      </c>
    </row>
    <row r="6" spans="1:26" s="104" customFormat="1" ht="12.75" thickBot="1" x14ac:dyDescent="0.3">
      <c r="A6" s="151">
        <v>1000</v>
      </c>
      <c r="B6" s="144" t="s">
        <v>645</v>
      </c>
      <c r="C6" s="105">
        <f t="shared" ref="C6:F6" si="0">SUM(C7:C64)</f>
        <v>0</v>
      </c>
      <c r="D6" s="105">
        <f t="shared" si="0"/>
        <v>368495</v>
      </c>
      <c r="E6" s="105">
        <f t="shared" si="0"/>
        <v>7117400</v>
      </c>
      <c r="F6" s="105">
        <f t="shared" si="0"/>
        <v>5398822</v>
      </c>
      <c r="G6" s="105">
        <f>SUM(C6+D6+E6+F6)</f>
        <v>12884717</v>
      </c>
      <c r="H6" s="105">
        <f>SUM(H7:H64)</f>
        <v>0</v>
      </c>
      <c r="I6" s="105">
        <f t="shared" ref="I6:K6" si="1">SUM(I7:I64)</f>
        <v>368495</v>
      </c>
      <c r="J6" s="105">
        <f t="shared" si="1"/>
        <v>7117400</v>
      </c>
      <c r="K6" s="105">
        <f t="shared" si="1"/>
        <v>5398822</v>
      </c>
      <c r="L6" s="105">
        <f>SUM(L8:L64)</f>
        <v>215338</v>
      </c>
      <c r="M6" s="105">
        <f t="shared" ref="M6:M64" si="2">SUM(H6:L6)</f>
        <v>13100055</v>
      </c>
      <c r="N6" s="105">
        <f>SUM(N7:N64)</f>
        <v>0</v>
      </c>
      <c r="O6" s="105">
        <f t="shared" ref="O6:R6" si="3">SUM(O7:O64)</f>
        <v>0</v>
      </c>
      <c r="P6" s="105">
        <f t="shared" si="3"/>
        <v>450214.78</v>
      </c>
      <c r="Q6" s="105">
        <f t="shared" si="3"/>
        <v>409474</v>
      </c>
      <c r="R6" s="105">
        <f t="shared" si="3"/>
        <v>13496.1</v>
      </c>
      <c r="S6" s="105">
        <f>SUM(N6:R6)</f>
        <v>873184.88</v>
      </c>
      <c r="T6" s="106">
        <f>S6/M6</f>
        <v>6.6655054501679578E-2</v>
      </c>
      <c r="U6" s="105">
        <f t="shared" ref="U6:Y6" si="4">SUM(U7:U64)</f>
        <v>0</v>
      </c>
      <c r="V6" s="105">
        <f t="shared" si="4"/>
        <v>368495</v>
      </c>
      <c r="W6" s="105">
        <f t="shared" si="4"/>
        <v>6667185.2200000007</v>
      </c>
      <c r="X6" s="105">
        <f t="shared" si="4"/>
        <v>4989348</v>
      </c>
      <c r="Y6" s="105">
        <f t="shared" si="4"/>
        <v>201841.9</v>
      </c>
      <c r="Z6" s="107">
        <f>SUM(U6+V6+W6+X6+Y6)</f>
        <v>12226870.120000001</v>
      </c>
    </row>
    <row r="7" spans="1:26" ht="12.75" thickBot="1" x14ac:dyDescent="0.25">
      <c r="A7" s="116">
        <v>1111</v>
      </c>
      <c r="B7" s="145" t="s">
        <v>68</v>
      </c>
      <c r="C7" s="108"/>
      <c r="D7" s="108"/>
      <c r="E7" s="108"/>
      <c r="F7" s="108"/>
      <c r="G7" s="109">
        <f>SUM(C7:E7)</f>
        <v>0</v>
      </c>
      <c r="H7" s="108"/>
      <c r="I7" s="108"/>
      <c r="J7" s="108"/>
      <c r="K7" s="108"/>
      <c r="M7" s="110">
        <f t="shared" si="2"/>
        <v>0</v>
      </c>
      <c r="N7" s="108"/>
      <c r="O7" s="108"/>
      <c r="P7" s="108"/>
      <c r="Q7" s="108"/>
      <c r="R7" s="108"/>
      <c r="S7" s="109">
        <f>SUM(N7:R7)</f>
        <v>0</v>
      </c>
      <c r="T7" s="106" t="e">
        <f t="shared" ref="T7:T70" si="5">S7/M7</f>
        <v>#DIV/0!</v>
      </c>
      <c r="U7" s="111">
        <f t="shared" ref="U7:U38" si="6">H7-N7</f>
        <v>0</v>
      </c>
      <c r="V7" s="111">
        <f t="shared" ref="V7:V38" si="7">+I7-O7</f>
        <v>0</v>
      </c>
      <c r="W7" s="111">
        <f>J7-P7</f>
        <v>0</v>
      </c>
      <c r="X7" s="111">
        <f>K7-Q7</f>
        <v>0</v>
      </c>
      <c r="Y7" s="111">
        <f>L7-R7</f>
        <v>0</v>
      </c>
      <c r="Z7" s="111">
        <f>SUM(U7:Y7)</f>
        <v>0</v>
      </c>
    </row>
    <row r="8" spans="1:26" ht="30.75" customHeight="1" thickBot="1" x14ac:dyDescent="0.25">
      <c r="A8" s="115">
        <v>1131</v>
      </c>
      <c r="B8" s="146" t="s">
        <v>69</v>
      </c>
      <c r="C8" s="112"/>
      <c r="D8" s="112"/>
      <c r="E8" s="112">
        <v>3288775</v>
      </c>
      <c r="F8" s="108">
        <v>4600391</v>
      </c>
      <c r="G8" s="109">
        <f t="shared" ref="G8:G64" si="8">SUM(C8:E8)</f>
        <v>3288775</v>
      </c>
      <c r="H8" s="112"/>
      <c r="I8" s="112"/>
      <c r="J8" s="112">
        <v>3288775</v>
      </c>
      <c r="K8" s="112">
        <v>4600391</v>
      </c>
      <c r="L8" s="112"/>
      <c r="M8" s="110">
        <f t="shared" si="2"/>
        <v>7889166</v>
      </c>
      <c r="N8" s="112"/>
      <c r="O8" s="112"/>
      <c r="P8" s="112">
        <v>220429.1</v>
      </c>
      <c r="Q8" s="108">
        <v>409474</v>
      </c>
      <c r="R8" s="108"/>
      <c r="S8" s="109">
        <f t="shared" ref="S8:S71" si="9">SUM(N8:R8)</f>
        <v>629903.1</v>
      </c>
      <c r="T8" s="106">
        <f t="shared" si="5"/>
        <v>7.9844067167556113E-2</v>
      </c>
      <c r="U8" s="111">
        <f t="shared" si="6"/>
        <v>0</v>
      </c>
      <c r="V8" s="111">
        <f t="shared" si="7"/>
        <v>0</v>
      </c>
      <c r="W8" s="111">
        <f t="shared" ref="W8:W39" si="10">J8-P8</f>
        <v>3068345.9</v>
      </c>
      <c r="X8" s="111">
        <f t="shared" ref="X8:X71" si="11">K8-Q8</f>
        <v>4190917</v>
      </c>
      <c r="Y8" s="111">
        <f t="shared" ref="Y8:Y39" si="12">L8-R8</f>
        <v>0</v>
      </c>
      <c r="Z8" s="111">
        <f>SUM(U8:Y8)</f>
        <v>7259262.9000000004</v>
      </c>
    </row>
    <row r="9" spans="1:26" s="104" customFormat="1" ht="24.75" thickBot="1" x14ac:dyDescent="0.25">
      <c r="A9" s="115">
        <v>1141</v>
      </c>
      <c r="B9" s="146" t="s">
        <v>70</v>
      </c>
      <c r="C9" s="112"/>
      <c r="D9" s="114"/>
      <c r="E9" s="114"/>
      <c r="F9" s="109"/>
      <c r="G9" s="109">
        <f t="shared" si="8"/>
        <v>0</v>
      </c>
      <c r="H9" s="114"/>
      <c r="I9" s="114"/>
      <c r="J9" s="114"/>
      <c r="K9" s="114"/>
      <c r="L9" s="112"/>
      <c r="M9" s="110">
        <f t="shared" si="2"/>
        <v>0</v>
      </c>
      <c r="N9" s="114"/>
      <c r="O9" s="114"/>
      <c r="P9" s="114"/>
      <c r="Q9" s="109"/>
      <c r="R9" s="109"/>
      <c r="S9" s="109">
        <f t="shared" si="9"/>
        <v>0</v>
      </c>
      <c r="T9" s="106" t="e">
        <f t="shared" si="5"/>
        <v>#DIV/0!</v>
      </c>
      <c r="U9" s="111">
        <f t="shared" si="6"/>
        <v>0</v>
      </c>
      <c r="V9" s="111">
        <f t="shared" si="7"/>
        <v>0</v>
      </c>
      <c r="W9" s="111">
        <f t="shared" si="10"/>
        <v>0</v>
      </c>
      <c r="X9" s="111">
        <f t="shared" si="11"/>
        <v>0</v>
      </c>
      <c r="Y9" s="111">
        <f t="shared" si="12"/>
        <v>0</v>
      </c>
      <c r="Z9" s="111">
        <f t="shared" ref="Z9:Z72" si="13">SUM(U9:Y9)</f>
        <v>0</v>
      </c>
    </row>
    <row r="10" spans="1:26" ht="12.75" thickBot="1" x14ac:dyDescent="0.25">
      <c r="A10" s="115">
        <v>1211</v>
      </c>
      <c r="B10" s="146" t="s">
        <v>71</v>
      </c>
      <c r="C10" s="112"/>
      <c r="D10" s="112"/>
      <c r="E10" s="112"/>
      <c r="F10" s="108"/>
      <c r="G10" s="109">
        <f t="shared" si="8"/>
        <v>0</v>
      </c>
      <c r="H10" s="112"/>
      <c r="I10" s="112"/>
      <c r="J10" s="112"/>
      <c r="K10" s="112"/>
      <c r="L10" s="112"/>
      <c r="M10" s="110">
        <f t="shared" si="2"/>
        <v>0</v>
      </c>
      <c r="N10" s="112"/>
      <c r="O10" s="112"/>
      <c r="P10" s="112"/>
      <c r="Q10" s="108"/>
      <c r="R10" s="108"/>
      <c r="S10" s="109">
        <f t="shared" si="9"/>
        <v>0</v>
      </c>
      <c r="T10" s="106" t="e">
        <f t="shared" si="5"/>
        <v>#DIV/0!</v>
      </c>
      <c r="U10" s="111">
        <f t="shared" si="6"/>
        <v>0</v>
      </c>
      <c r="V10" s="111">
        <f t="shared" si="7"/>
        <v>0</v>
      </c>
      <c r="W10" s="111">
        <f t="shared" si="10"/>
        <v>0</v>
      </c>
      <c r="X10" s="111">
        <f t="shared" si="11"/>
        <v>0</v>
      </c>
      <c r="Y10" s="111">
        <f t="shared" si="12"/>
        <v>0</v>
      </c>
      <c r="Z10" s="111">
        <f t="shared" si="13"/>
        <v>0</v>
      </c>
    </row>
    <row r="11" spans="1:26" ht="12.75" thickBot="1" x14ac:dyDescent="0.25">
      <c r="A11" s="115">
        <v>1221</v>
      </c>
      <c r="B11" s="146" t="s">
        <v>72</v>
      </c>
      <c r="C11" s="112"/>
      <c r="D11" s="112"/>
      <c r="E11" s="112">
        <v>40000</v>
      </c>
      <c r="F11" s="108"/>
      <c r="G11" s="109">
        <f t="shared" si="8"/>
        <v>40000</v>
      </c>
      <c r="H11" s="112"/>
      <c r="I11" s="112"/>
      <c r="J11" s="112">
        <v>40000</v>
      </c>
      <c r="K11" s="112"/>
      <c r="L11" s="112"/>
      <c r="M11" s="110">
        <f t="shared" si="2"/>
        <v>40000</v>
      </c>
      <c r="N11" s="112"/>
      <c r="O11" s="112"/>
      <c r="P11" s="112"/>
      <c r="Q11" s="108"/>
      <c r="R11" s="108"/>
      <c r="S11" s="109">
        <f t="shared" si="9"/>
        <v>0</v>
      </c>
      <c r="T11" s="106">
        <f t="shared" si="5"/>
        <v>0</v>
      </c>
      <c r="U11" s="111">
        <f t="shared" si="6"/>
        <v>0</v>
      </c>
      <c r="V11" s="111">
        <f t="shared" si="7"/>
        <v>0</v>
      </c>
      <c r="W11" s="111">
        <f t="shared" si="10"/>
        <v>40000</v>
      </c>
      <c r="X11" s="111">
        <f t="shared" si="11"/>
        <v>0</v>
      </c>
      <c r="Y11" s="111">
        <f t="shared" si="12"/>
        <v>0</v>
      </c>
      <c r="Z11" s="111">
        <f t="shared" si="13"/>
        <v>40000</v>
      </c>
    </row>
    <row r="12" spans="1:26" s="104" customFormat="1" ht="12.75" thickBot="1" x14ac:dyDescent="0.25">
      <c r="A12" s="115">
        <v>1231</v>
      </c>
      <c r="B12" s="146" t="s">
        <v>73</v>
      </c>
      <c r="C12" s="112"/>
      <c r="D12" s="114"/>
      <c r="E12" s="114"/>
      <c r="F12" s="109"/>
      <c r="G12" s="109">
        <f t="shared" si="8"/>
        <v>0</v>
      </c>
      <c r="H12" s="114"/>
      <c r="I12" s="114"/>
      <c r="J12" s="114"/>
      <c r="K12" s="114"/>
      <c r="L12" s="112"/>
      <c r="M12" s="110">
        <f t="shared" si="2"/>
        <v>0</v>
      </c>
      <c r="N12" s="114"/>
      <c r="O12" s="114"/>
      <c r="P12" s="114"/>
      <c r="Q12" s="109"/>
      <c r="R12" s="109"/>
      <c r="S12" s="109">
        <f t="shared" si="9"/>
        <v>0</v>
      </c>
      <c r="T12" s="106" t="e">
        <f t="shared" si="5"/>
        <v>#DIV/0!</v>
      </c>
      <c r="U12" s="111">
        <f t="shared" si="6"/>
        <v>0</v>
      </c>
      <c r="V12" s="111">
        <f t="shared" si="7"/>
        <v>0</v>
      </c>
      <c r="W12" s="111">
        <f t="shared" si="10"/>
        <v>0</v>
      </c>
      <c r="X12" s="111">
        <f t="shared" si="11"/>
        <v>0</v>
      </c>
      <c r="Y12" s="111">
        <f t="shared" si="12"/>
        <v>0</v>
      </c>
      <c r="Z12" s="111">
        <f t="shared" si="13"/>
        <v>0</v>
      </c>
    </row>
    <row r="13" spans="1:26" ht="12.75" thickBot="1" x14ac:dyDescent="0.25">
      <c r="A13" s="115">
        <v>1232</v>
      </c>
      <c r="B13" s="146" t="s">
        <v>74</v>
      </c>
      <c r="C13" s="112"/>
      <c r="D13" s="112"/>
      <c r="E13" s="112"/>
      <c r="F13" s="108">
        <v>798431</v>
      </c>
      <c r="G13" s="109">
        <f t="shared" si="8"/>
        <v>0</v>
      </c>
      <c r="H13" s="112"/>
      <c r="I13" s="112"/>
      <c r="J13" s="112"/>
      <c r="K13" s="112">
        <v>798431</v>
      </c>
      <c r="L13" s="112"/>
      <c r="M13" s="110">
        <f t="shared" si="2"/>
        <v>798431</v>
      </c>
      <c r="N13" s="112"/>
      <c r="O13" s="112"/>
      <c r="P13" s="112"/>
      <c r="Q13" s="108"/>
      <c r="R13" s="108"/>
      <c r="S13" s="109">
        <f t="shared" si="9"/>
        <v>0</v>
      </c>
      <c r="T13" s="106">
        <f t="shared" si="5"/>
        <v>0</v>
      </c>
      <c r="U13" s="111">
        <f t="shared" si="6"/>
        <v>0</v>
      </c>
      <c r="V13" s="111">
        <f t="shared" si="7"/>
        <v>0</v>
      </c>
      <c r="W13" s="111">
        <f t="shared" si="10"/>
        <v>0</v>
      </c>
      <c r="X13" s="111">
        <f t="shared" si="11"/>
        <v>798431</v>
      </c>
      <c r="Y13" s="111">
        <f t="shared" si="12"/>
        <v>0</v>
      </c>
      <c r="Z13" s="111">
        <f t="shared" si="13"/>
        <v>798431</v>
      </c>
    </row>
    <row r="14" spans="1:26" s="104" customFormat="1" ht="36.75" thickBot="1" x14ac:dyDescent="0.25">
      <c r="A14" s="115">
        <v>1241</v>
      </c>
      <c r="B14" s="146" t="s">
        <v>75</v>
      </c>
      <c r="C14" s="112"/>
      <c r="D14" s="114"/>
      <c r="E14" s="114"/>
      <c r="F14" s="109"/>
      <c r="G14" s="109">
        <f t="shared" si="8"/>
        <v>0</v>
      </c>
      <c r="H14" s="114"/>
      <c r="I14" s="114"/>
      <c r="J14" s="114"/>
      <c r="K14" s="114"/>
      <c r="L14" s="112"/>
      <c r="M14" s="110">
        <f t="shared" si="2"/>
        <v>0</v>
      </c>
      <c r="N14" s="114"/>
      <c r="O14" s="114"/>
      <c r="P14" s="114"/>
      <c r="Q14" s="109"/>
      <c r="R14" s="109"/>
      <c r="S14" s="109">
        <f t="shared" si="9"/>
        <v>0</v>
      </c>
      <c r="T14" s="106" t="e">
        <f t="shared" si="5"/>
        <v>#DIV/0!</v>
      </c>
      <c r="U14" s="111">
        <f t="shared" si="6"/>
        <v>0</v>
      </c>
      <c r="V14" s="111">
        <f t="shared" si="7"/>
        <v>0</v>
      </c>
      <c r="W14" s="111">
        <f t="shared" si="10"/>
        <v>0</v>
      </c>
      <c r="X14" s="111">
        <f t="shared" si="11"/>
        <v>0</v>
      </c>
      <c r="Y14" s="111">
        <f t="shared" si="12"/>
        <v>0</v>
      </c>
      <c r="Z14" s="111">
        <f t="shared" si="13"/>
        <v>0</v>
      </c>
    </row>
    <row r="15" spans="1:26" ht="24.75" thickBot="1" x14ac:dyDescent="0.25">
      <c r="A15" s="115">
        <v>1311</v>
      </c>
      <c r="B15" s="146" t="s">
        <v>76</v>
      </c>
      <c r="C15" s="112"/>
      <c r="D15" s="112">
        <v>5000</v>
      </c>
      <c r="E15" s="112">
        <v>172200</v>
      </c>
      <c r="F15" s="108"/>
      <c r="G15" s="109">
        <f t="shared" si="8"/>
        <v>177200</v>
      </c>
      <c r="H15" s="112"/>
      <c r="I15" s="112">
        <v>5000</v>
      </c>
      <c r="J15" s="112">
        <v>172200</v>
      </c>
      <c r="K15" s="112"/>
      <c r="L15" s="112">
        <v>14945</v>
      </c>
      <c r="M15" s="110">
        <f t="shared" si="2"/>
        <v>192145</v>
      </c>
      <c r="N15" s="112"/>
      <c r="O15" s="112"/>
      <c r="P15" s="112">
        <v>1066.9000000000001</v>
      </c>
      <c r="Q15" s="108"/>
      <c r="R15" s="108">
        <v>13103.1</v>
      </c>
      <c r="S15" s="109">
        <f t="shared" si="9"/>
        <v>14170</v>
      </c>
      <c r="T15" s="106">
        <f t="shared" si="5"/>
        <v>7.3746389445470864E-2</v>
      </c>
      <c r="U15" s="111">
        <f t="shared" si="6"/>
        <v>0</v>
      </c>
      <c r="V15" s="111">
        <f t="shared" si="7"/>
        <v>5000</v>
      </c>
      <c r="W15" s="111">
        <f t="shared" si="10"/>
        <v>171133.1</v>
      </c>
      <c r="X15" s="111">
        <f t="shared" si="11"/>
        <v>0</v>
      </c>
      <c r="Y15" s="111">
        <f t="shared" si="12"/>
        <v>1841.8999999999996</v>
      </c>
      <c r="Z15" s="111">
        <f t="shared" si="13"/>
        <v>177975</v>
      </c>
    </row>
    <row r="16" spans="1:26" ht="12.75" thickBot="1" x14ac:dyDescent="0.25">
      <c r="A16" s="115">
        <v>1321</v>
      </c>
      <c r="B16" s="146" t="s">
        <v>77</v>
      </c>
      <c r="C16" s="112"/>
      <c r="D16" s="112">
        <v>6998</v>
      </c>
      <c r="E16" s="112">
        <v>106996</v>
      </c>
      <c r="F16" s="108"/>
      <c r="G16" s="109">
        <f t="shared" si="8"/>
        <v>113994</v>
      </c>
      <c r="H16" s="112"/>
      <c r="I16" s="112">
        <v>6998</v>
      </c>
      <c r="J16" s="112">
        <v>106996</v>
      </c>
      <c r="K16" s="112"/>
      <c r="L16" s="112"/>
      <c r="M16" s="110">
        <f t="shared" si="2"/>
        <v>113994</v>
      </c>
      <c r="N16" s="112"/>
      <c r="O16" s="112"/>
      <c r="P16" s="112">
        <v>1580.7</v>
      </c>
      <c r="Q16" s="108"/>
      <c r="R16" s="108"/>
      <c r="S16" s="109">
        <f t="shared" si="9"/>
        <v>1580.7</v>
      </c>
      <c r="T16" s="106">
        <f t="shared" si="5"/>
        <v>1.3866519290488974E-2</v>
      </c>
      <c r="U16" s="111">
        <f t="shared" si="6"/>
        <v>0</v>
      </c>
      <c r="V16" s="111">
        <f t="shared" si="7"/>
        <v>6998</v>
      </c>
      <c r="W16" s="111">
        <f t="shared" si="10"/>
        <v>105415.3</v>
      </c>
      <c r="X16" s="111">
        <f t="shared" si="11"/>
        <v>0</v>
      </c>
      <c r="Y16" s="111">
        <f t="shared" si="12"/>
        <v>0</v>
      </c>
      <c r="Z16" s="111">
        <f t="shared" si="13"/>
        <v>112413.3</v>
      </c>
    </row>
    <row r="17" spans="1:26" ht="12.75" thickBot="1" x14ac:dyDescent="0.25">
      <c r="A17" s="115">
        <v>1322</v>
      </c>
      <c r="B17" s="146" t="s">
        <v>78</v>
      </c>
      <c r="C17" s="112"/>
      <c r="D17" s="112"/>
      <c r="E17" s="112">
        <v>341498</v>
      </c>
      <c r="F17" s="108"/>
      <c r="G17" s="109">
        <f t="shared" si="8"/>
        <v>341498</v>
      </c>
      <c r="H17" s="112"/>
      <c r="I17" s="112"/>
      <c r="J17" s="112">
        <v>341498</v>
      </c>
      <c r="K17" s="115"/>
      <c r="L17" s="113"/>
      <c r="M17" s="110">
        <f t="shared" si="2"/>
        <v>341498</v>
      </c>
      <c r="N17" s="112"/>
      <c r="O17" s="112"/>
      <c r="P17" s="112"/>
      <c r="Q17" s="108"/>
      <c r="R17" s="108"/>
      <c r="S17" s="109">
        <f t="shared" si="9"/>
        <v>0</v>
      </c>
      <c r="T17" s="106">
        <f t="shared" si="5"/>
        <v>0</v>
      </c>
      <c r="U17" s="111">
        <f t="shared" si="6"/>
        <v>0</v>
      </c>
      <c r="V17" s="111">
        <f t="shared" si="7"/>
        <v>0</v>
      </c>
      <c r="W17" s="111">
        <f t="shared" si="10"/>
        <v>341498</v>
      </c>
      <c r="X17" s="111">
        <f t="shared" si="11"/>
        <v>0</v>
      </c>
      <c r="Y17" s="111">
        <f t="shared" si="12"/>
        <v>0</v>
      </c>
      <c r="Z17" s="111">
        <f t="shared" si="13"/>
        <v>341498</v>
      </c>
    </row>
    <row r="18" spans="1:26" ht="15" customHeight="1" thickBot="1" x14ac:dyDescent="0.25">
      <c r="A18" s="115">
        <v>1331</v>
      </c>
      <c r="B18" s="146" t="s">
        <v>79</v>
      </c>
      <c r="C18" s="112"/>
      <c r="D18" s="308"/>
      <c r="E18" s="308"/>
      <c r="F18" s="309"/>
      <c r="G18" s="109">
        <f t="shared" si="8"/>
        <v>0</v>
      </c>
      <c r="H18" s="308"/>
      <c r="I18" s="308"/>
      <c r="J18" s="308"/>
      <c r="K18" s="117"/>
      <c r="L18" s="112"/>
      <c r="M18" s="110">
        <f t="shared" si="2"/>
        <v>0</v>
      </c>
      <c r="N18" s="308"/>
      <c r="O18" s="112"/>
      <c r="P18" s="112"/>
      <c r="Q18" s="108"/>
      <c r="R18" s="108"/>
      <c r="S18" s="109">
        <f t="shared" si="9"/>
        <v>0</v>
      </c>
      <c r="T18" s="106" t="e">
        <f t="shared" si="5"/>
        <v>#DIV/0!</v>
      </c>
      <c r="U18" s="111">
        <f t="shared" si="6"/>
        <v>0</v>
      </c>
      <c r="V18" s="111">
        <f t="shared" si="7"/>
        <v>0</v>
      </c>
      <c r="W18" s="111">
        <f t="shared" si="10"/>
        <v>0</v>
      </c>
      <c r="X18" s="111">
        <f t="shared" si="11"/>
        <v>0</v>
      </c>
      <c r="Y18" s="111">
        <f t="shared" si="12"/>
        <v>0</v>
      </c>
      <c r="Z18" s="111">
        <f t="shared" si="13"/>
        <v>0</v>
      </c>
    </row>
    <row r="19" spans="1:26" ht="24.75" thickBot="1" x14ac:dyDescent="0.25">
      <c r="A19" s="115">
        <v>1332</v>
      </c>
      <c r="B19" s="146" t="s">
        <v>80</v>
      </c>
      <c r="C19" s="112"/>
      <c r="D19" s="308"/>
      <c r="E19" s="308"/>
      <c r="F19" s="309"/>
      <c r="G19" s="109">
        <f t="shared" si="8"/>
        <v>0</v>
      </c>
      <c r="H19" s="308"/>
      <c r="I19" s="308"/>
      <c r="J19" s="308"/>
      <c r="K19" s="117"/>
      <c r="L19" s="308"/>
      <c r="M19" s="110">
        <f t="shared" si="2"/>
        <v>0</v>
      </c>
      <c r="N19" s="308"/>
      <c r="O19" s="112"/>
      <c r="P19" s="112"/>
      <c r="Q19" s="108"/>
      <c r="R19" s="108"/>
      <c r="S19" s="109">
        <f t="shared" si="9"/>
        <v>0</v>
      </c>
      <c r="T19" s="106" t="e">
        <f t="shared" si="5"/>
        <v>#DIV/0!</v>
      </c>
      <c r="U19" s="111">
        <f t="shared" si="6"/>
        <v>0</v>
      </c>
      <c r="V19" s="111">
        <f t="shared" si="7"/>
        <v>0</v>
      </c>
      <c r="W19" s="111">
        <f t="shared" si="10"/>
        <v>0</v>
      </c>
      <c r="X19" s="111">
        <f t="shared" si="11"/>
        <v>0</v>
      </c>
      <c r="Y19" s="111">
        <f t="shared" si="12"/>
        <v>0</v>
      </c>
      <c r="Z19" s="111">
        <f t="shared" si="13"/>
        <v>0</v>
      </c>
    </row>
    <row r="20" spans="1:26" ht="24.75" thickBot="1" x14ac:dyDescent="0.25">
      <c r="A20" s="115">
        <v>1341</v>
      </c>
      <c r="B20" s="146" t="s">
        <v>81</v>
      </c>
      <c r="C20" s="112"/>
      <c r="D20" s="308"/>
      <c r="E20" s="308"/>
      <c r="F20" s="309"/>
      <c r="G20" s="109">
        <f t="shared" si="8"/>
        <v>0</v>
      </c>
      <c r="H20" s="308"/>
      <c r="I20" s="308"/>
      <c r="J20" s="308"/>
      <c r="K20" s="117"/>
      <c r="L20" s="308"/>
      <c r="M20" s="110">
        <f t="shared" si="2"/>
        <v>0</v>
      </c>
      <c r="N20" s="308"/>
      <c r="O20" s="112"/>
      <c r="P20" s="112"/>
      <c r="Q20" s="108"/>
      <c r="R20" s="108"/>
      <c r="S20" s="109">
        <f t="shared" si="9"/>
        <v>0</v>
      </c>
      <c r="T20" s="106" t="e">
        <f t="shared" si="5"/>
        <v>#DIV/0!</v>
      </c>
      <c r="U20" s="111">
        <f t="shared" si="6"/>
        <v>0</v>
      </c>
      <c r="V20" s="111">
        <f t="shared" si="7"/>
        <v>0</v>
      </c>
      <c r="W20" s="111">
        <f t="shared" si="10"/>
        <v>0</v>
      </c>
      <c r="X20" s="111">
        <f t="shared" si="11"/>
        <v>0</v>
      </c>
      <c r="Y20" s="111">
        <f t="shared" si="12"/>
        <v>0</v>
      </c>
      <c r="Z20" s="111">
        <f t="shared" si="13"/>
        <v>0</v>
      </c>
    </row>
    <row r="21" spans="1:26" ht="24.75" thickBot="1" x14ac:dyDescent="0.25">
      <c r="A21" s="115">
        <v>1342</v>
      </c>
      <c r="B21" s="146" t="s">
        <v>82</v>
      </c>
      <c r="C21" s="112"/>
      <c r="D21" s="308"/>
      <c r="E21" s="308"/>
      <c r="F21" s="309"/>
      <c r="G21" s="109">
        <f t="shared" si="8"/>
        <v>0</v>
      </c>
      <c r="H21" s="308"/>
      <c r="I21" s="308"/>
      <c r="J21" s="308"/>
      <c r="K21" s="117"/>
      <c r="L21" s="308"/>
      <c r="M21" s="110">
        <f t="shared" si="2"/>
        <v>0</v>
      </c>
      <c r="N21" s="308"/>
      <c r="O21" s="112"/>
      <c r="P21" s="112"/>
      <c r="Q21" s="108"/>
      <c r="R21" s="108"/>
      <c r="S21" s="109">
        <f t="shared" si="9"/>
        <v>0</v>
      </c>
      <c r="T21" s="106" t="e">
        <f t="shared" si="5"/>
        <v>#DIV/0!</v>
      </c>
      <c r="U21" s="111">
        <f t="shared" si="6"/>
        <v>0</v>
      </c>
      <c r="V21" s="111">
        <f t="shared" si="7"/>
        <v>0</v>
      </c>
      <c r="W21" s="111">
        <f t="shared" si="10"/>
        <v>0</v>
      </c>
      <c r="X21" s="111">
        <f t="shared" si="11"/>
        <v>0</v>
      </c>
      <c r="Y21" s="111">
        <f t="shared" si="12"/>
        <v>0</v>
      </c>
      <c r="Z21" s="111">
        <f t="shared" si="13"/>
        <v>0</v>
      </c>
    </row>
    <row r="22" spans="1:26" ht="12.75" thickBot="1" x14ac:dyDescent="0.25">
      <c r="A22" s="115">
        <v>1343</v>
      </c>
      <c r="B22" s="146" t="s">
        <v>83</v>
      </c>
      <c r="C22" s="112"/>
      <c r="D22" s="112"/>
      <c r="E22" s="112"/>
      <c r="F22" s="108"/>
      <c r="G22" s="109">
        <f t="shared" si="8"/>
        <v>0</v>
      </c>
      <c r="H22" s="112"/>
      <c r="I22" s="112"/>
      <c r="J22" s="112"/>
      <c r="K22" s="115"/>
      <c r="L22" s="308"/>
      <c r="M22" s="110">
        <f t="shared" si="2"/>
        <v>0</v>
      </c>
      <c r="N22" s="112"/>
      <c r="O22" s="112"/>
      <c r="P22" s="112"/>
      <c r="Q22" s="108"/>
      <c r="R22" s="108"/>
      <c r="S22" s="109">
        <f t="shared" si="9"/>
        <v>0</v>
      </c>
      <c r="T22" s="106" t="e">
        <f t="shared" si="5"/>
        <v>#DIV/0!</v>
      </c>
      <c r="U22" s="111">
        <f t="shared" si="6"/>
        <v>0</v>
      </c>
      <c r="V22" s="111">
        <f t="shared" si="7"/>
        <v>0</v>
      </c>
      <c r="W22" s="111">
        <f t="shared" si="10"/>
        <v>0</v>
      </c>
      <c r="X22" s="111">
        <f t="shared" si="11"/>
        <v>0</v>
      </c>
      <c r="Y22" s="111">
        <f t="shared" si="12"/>
        <v>0</v>
      </c>
      <c r="Z22" s="111">
        <f t="shared" si="13"/>
        <v>0</v>
      </c>
    </row>
    <row r="23" spans="1:26" ht="24.75" thickBot="1" x14ac:dyDescent="0.25">
      <c r="A23" s="115">
        <v>1344</v>
      </c>
      <c r="B23" s="146" t="s">
        <v>84</v>
      </c>
      <c r="C23" s="112"/>
      <c r="D23" s="112"/>
      <c r="E23" s="112"/>
      <c r="F23" s="108"/>
      <c r="G23" s="109">
        <f t="shared" si="8"/>
        <v>0</v>
      </c>
      <c r="H23" s="112"/>
      <c r="I23" s="112"/>
      <c r="J23" s="112"/>
      <c r="K23" s="115"/>
      <c r="L23" s="112"/>
      <c r="M23" s="110">
        <f t="shared" si="2"/>
        <v>0</v>
      </c>
      <c r="N23" s="112"/>
      <c r="O23" s="112"/>
      <c r="P23" s="112"/>
      <c r="Q23" s="108"/>
      <c r="R23" s="108"/>
      <c r="S23" s="109">
        <f t="shared" si="9"/>
        <v>0</v>
      </c>
      <c r="T23" s="106" t="e">
        <f t="shared" si="5"/>
        <v>#DIV/0!</v>
      </c>
      <c r="U23" s="111">
        <f t="shared" si="6"/>
        <v>0</v>
      </c>
      <c r="V23" s="111">
        <f t="shared" si="7"/>
        <v>0</v>
      </c>
      <c r="W23" s="111">
        <f t="shared" si="10"/>
        <v>0</v>
      </c>
      <c r="X23" s="111">
        <f t="shared" si="11"/>
        <v>0</v>
      </c>
      <c r="Y23" s="111">
        <f t="shared" si="12"/>
        <v>0</v>
      </c>
      <c r="Z23" s="111">
        <f t="shared" si="13"/>
        <v>0</v>
      </c>
    </row>
    <row r="24" spans="1:26" ht="12.75" thickBot="1" x14ac:dyDescent="0.25">
      <c r="A24" s="115">
        <v>1345</v>
      </c>
      <c r="B24" s="146" t="s">
        <v>85</v>
      </c>
      <c r="C24" s="112"/>
      <c r="D24" s="112"/>
      <c r="E24" s="112"/>
      <c r="F24" s="108"/>
      <c r="G24" s="109">
        <f t="shared" si="8"/>
        <v>0</v>
      </c>
      <c r="H24" s="112"/>
      <c r="I24" s="112"/>
      <c r="J24" s="112"/>
      <c r="K24" s="115"/>
      <c r="L24" s="112"/>
      <c r="M24" s="110">
        <f t="shared" si="2"/>
        <v>0</v>
      </c>
      <c r="N24" s="112"/>
      <c r="O24" s="112"/>
      <c r="P24" s="112"/>
      <c r="Q24" s="108"/>
      <c r="R24" s="108"/>
      <c r="S24" s="109">
        <f t="shared" si="9"/>
        <v>0</v>
      </c>
      <c r="T24" s="106" t="e">
        <f t="shared" si="5"/>
        <v>#DIV/0!</v>
      </c>
      <c r="U24" s="111">
        <f t="shared" si="6"/>
        <v>0</v>
      </c>
      <c r="V24" s="111">
        <f t="shared" si="7"/>
        <v>0</v>
      </c>
      <c r="W24" s="111">
        <f t="shared" si="10"/>
        <v>0</v>
      </c>
      <c r="X24" s="111">
        <f t="shared" si="11"/>
        <v>0</v>
      </c>
      <c r="Y24" s="111">
        <f t="shared" si="12"/>
        <v>0</v>
      </c>
      <c r="Z24" s="111">
        <f t="shared" si="13"/>
        <v>0</v>
      </c>
    </row>
    <row r="25" spans="1:26" ht="12.75" thickBot="1" x14ac:dyDescent="0.25">
      <c r="A25" s="115">
        <v>1346</v>
      </c>
      <c r="B25" s="146" t="s">
        <v>86</v>
      </c>
      <c r="C25" s="112"/>
      <c r="D25" s="112"/>
      <c r="E25" s="112"/>
      <c r="F25" s="108"/>
      <c r="G25" s="109">
        <f t="shared" si="8"/>
        <v>0</v>
      </c>
      <c r="H25" s="112"/>
      <c r="I25" s="112"/>
      <c r="J25" s="112"/>
      <c r="K25" s="115"/>
      <c r="L25" s="112"/>
      <c r="M25" s="110">
        <f t="shared" si="2"/>
        <v>0</v>
      </c>
      <c r="N25" s="112"/>
      <c r="O25" s="112"/>
      <c r="P25" s="112"/>
      <c r="Q25" s="108"/>
      <c r="R25" s="108"/>
      <c r="S25" s="109">
        <f t="shared" si="9"/>
        <v>0</v>
      </c>
      <c r="T25" s="106" t="e">
        <f t="shared" si="5"/>
        <v>#DIV/0!</v>
      </c>
      <c r="U25" s="111">
        <f t="shared" si="6"/>
        <v>0</v>
      </c>
      <c r="V25" s="111">
        <f t="shared" si="7"/>
        <v>0</v>
      </c>
      <c r="W25" s="111">
        <f t="shared" si="10"/>
        <v>0</v>
      </c>
      <c r="X25" s="111">
        <f t="shared" si="11"/>
        <v>0</v>
      </c>
      <c r="Y25" s="111">
        <f t="shared" si="12"/>
        <v>0</v>
      </c>
      <c r="Z25" s="111">
        <f t="shared" si="13"/>
        <v>0</v>
      </c>
    </row>
    <row r="26" spans="1:26" ht="12.75" thickBot="1" x14ac:dyDescent="0.25">
      <c r="A26" s="115">
        <v>1347</v>
      </c>
      <c r="B26" s="146" t="s">
        <v>87</v>
      </c>
      <c r="C26" s="112"/>
      <c r="D26" s="112"/>
      <c r="E26" s="112"/>
      <c r="F26" s="108"/>
      <c r="G26" s="109">
        <f t="shared" si="8"/>
        <v>0</v>
      </c>
      <c r="H26" s="112"/>
      <c r="I26" s="112"/>
      <c r="J26" s="112"/>
      <c r="K26" s="115"/>
      <c r="L26" s="112"/>
      <c r="M26" s="110">
        <f t="shared" si="2"/>
        <v>0</v>
      </c>
      <c r="N26" s="112"/>
      <c r="O26" s="112"/>
      <c r="P26" s="112"/>
      <c r="Q26" s="108"/>
      <c r="R26" s="108"/>
      <c r="S26" s="109">
        <f t="shared" si="9"/>
        <v>0</v>
      </c>
      <c r="T26" s="106" t="e">
        <f t="shared" si="5"/>
        <v>#DIV/0!</v>
      </c>
      <c r="U26" s="111">
        <f t="shared" si="6"/>
        <v>0</v>
      </c>
      <c r="V26" s="111">
        <f t="shared" si="7"/>
        <v>0</v>
      </c>
      <c r="W26" s="111">
        <f t="shared" si="10"/>
        <v>0</v>
      </c>
      <c r="X26" s="111">
        <f t="shared" si="11"/>
        <v>0</v>
      </c>
      <c r="Y26" s="111">
        <f t="shared" si="12"/>
        <v>0</v>
      </c>
      <c r="Z26" s="111">
        <f t="shared" si="13"/>
        <v>0</v>
      </c>
    </row>
    <row r="27" spans="1:26" ht="12.75" thickBot="1" x14ac:dyDescent="0.25">
      <c r="A27" s="115">
        <v>1348</v>
      </c>
      <c r="B27" s="146" t="s">
        <v>88</v>
      </c>
      <c r="C27" s="112"/>
      <c r="D27" s="112"/>
      <c r="E27" s="112"/>
      <c r="F27" s="108"/>
      <c r="G27" s="109">
        <f t="shared" si="8"/>
        <v>0</v>
      </c>
      <c r="H27" s="112"/>
      <c r="I27" s="112"/>
      <c r="J27" s="112"/>
      <c r="K27" s="115"/>
      <c r="L27" s="112"/>
      <c r="M27" s="110">
        <f t="shared" si="2"/>
        <v>0</v>
      </c>
      <c r="N27" s="112"/>
      <c r="O27" s="112"/>
      <c r="P27" s="112"/>
      <c r="Q27" s="108"/>
      <c r="R27" s="108"/>
      <c r="S27" s="109">
        <f t="shared" si="9"/>
        <v>0</v>
      </c>
      <c r="T27" s="106" t="e">
        <f t="shared" si="5"/>
        <v>#DIV/0!</v>
      </c>
      <c r="U27" s="111">
        <f t="shared" si="6"/>
        <v>0</v>
      </c>
      <c r="V27" s="111">
        <f t="shared" si="7"/>
        <v>0</v>
      </c>
      <c r="W27" s="111">
        <f t="shared" si="10"/>
        <v>0</v>
      </c>
      <c r="X27" s="111">
        <f t="shared" si="11"/>
        <v>0</v>
      </c>
      <c r="Y27" s="111">
        <f t="shared" si="12"/>
        <v>0</v>
      </c>
      <c r="Z27" s="111">
        <f t="shared" si="13"/>
        <v>0</v>
      </c>
    </row>
    <row r="28" spans="1:26" ht="12.75" thickBot="1" x14ac:dyDescent="0.25">
      <c r="A28" s="115">
        <v>1371</v>
      </c>
      <c r="B28" s="146" t="s">
        <v>89</v>
      </c>
      <c r="C28" s="112"/>
      <c r="D28" s="112"/>
      <c r="E28" s="112"/>
      <c r="F28" s="108"/>
      <c r="G28" s="109">
        <f t="shared" si="8"/>
        <v>0</v>
      </c>
      <c r="H28" s="112"/>
      <c r="I28" s="112"/>
      <c r="J28" s="112"/>
      <c r="K28" s="115"/>
      <c r="L28" s="112"/>
      <c r="M28" s="110">
        <f t="shared" si="2"/>
        <v>0</v>
      </c>
      <c r="N28" s="112"/>
      <c r="O28" s="112"/>
      <c r="P28" s="112"/>
      <c r="Q28" s="108"/>
      <c r="R28" s="108"/>
      <c r="S28" s="109">
        <f t="shared" si="9"/>
        <v>0</v>
      </c>
      <c r="T28" s="106" t="e">
        <f t="shared" si="5"/>
        <v>#DIV/0!</v>
      </c>
      <c r="U28" s="111">
        <f t="shared" si="6"/>
        <v>0</v>
      </c>
      <c r="V28" s="111">
        <f t="shared" si="7"/>
        <v>0</v>
      </c>
      <c r="W28" s="111">
        <f t="shared" si="10"/>
        <v>0</v>
      </c>
      <c r="X28" s="111">
        <f t="shared" si="11"/>
        <v>0</v>
      </c>
      <c r="Y28" s="111">
        <f t="shared" si="12"/>
        <v>0</v>
      </c>
      <c r="Z28" s="111">
        <f t="shared" si="13"/>
        <v>0</v>
      </c>
    </row>
    <row r="29" spans="1:26" ht="12.75" thickBot="1" x14ac:dyDescent="0.25">
      <c r="A29" s="115">
        <v>1411</v>
      </c>
      <c r="B29" s="146" t="s">
        <v>90</v>
      </c>
      <c r="C29" s="112"/>
      <c r="D29" s="112"/>
      <c r="E29" s="112">
        <v>521512</v>
      </c>
      <c r="F29" s="108"/>
      <c r="G29" s="109">
        <f t="shared" si="8"/>
        <v>521512</v>
      </c>
      <c r="H29" s="112"/>
      <c r="I29" s="112"/>
      <c r="J29" s="112">
        <v>521512</v>
      </c>
      <c r="K29" s="115"/>
      <c r="L29" s="112">
        <v>393</v>
      </c>
      <c r="M29" s="110">
        <f t="shared" si="2"/>
        <v>521905</v>
      </c>
      <c r="N29" s="112"/>
      <c r="O29" s="112"/>
      <c r="P29" s="112">
        <v>43100</v>
      </c>
      <c r="Q29" s="108"/>
      <c r="R29" s="108">
        <v>393</v>
      </c>
      <c r="S29" s="109">
        <f t="shared" si="9"/>
        <v>43493</v>
      </c>
      <c r="T29" s="106">
        <f t="shared" si="5"/>
        <v>8.3335089719393379E-2</v>
      </c>
      <c r="U29" s="111">
        <f t="shared" si="6"/>
        <v>0</v>
      </c>
      <c r="V29" s="111">
        <f t="shared" si="7"/>
        <v>0</v>
      </c>
      <c r="W29" s="111">
        <f t="shared" si="10"/>
        <v>478412</v>
      </c>
      <c r="X29" s="111">
        <f t="shared" si="11"/>
        <v>0</v>
      </c>
      <c r="Y29" s="111">
        <f t="shared" si="12"/>
        <v>0</v>
      </c>
      <c r="Z29" s="111">
        <f t="shared" si="13"/>
        <v>478412</v>
      </c>
    </row>
    <row r="30" spans="1:26" ht="12.75" thickBot="1" x14ac:dyDescent="0.25">
      <c r="A30" s="115">
        <v>1412</v>
      </c>
      <c r="B30" s="146" t="s">
        <v>91</v>
      </c>
      <c r="C30" s="112"/>
      <c r="D30" s="112"/>
      <c r="E30" s="112"/>
      <c r="F30" s="108"/>
      <c r="G30" s="109">
        <f t="shared" si="8"/>
        <v>0</v>
      </c>
      <c r="H30" s="112"/>
      <c r="I30" s="112"/>
      <c r="J30" s="112"/>
      <c r="K30" s="115"/>
      <c r="L30" s="112"/>
      <c r="M30" s="110">
        <f t="shared" si="2"/>
        <v>0</v>
      </c>
      <c r="N30" s="112"/>
      <c r="O30" s="112"/>
      <c r="P30" s="112"/>
      <c r="Q30" s="108"/>
      <c r="R30" s="108"/>
      <c r="S30" s="109">
        <f t="shared" si="9"/>
        <v>0</v>
      </c>
      <c r="T30" s="106" t="e">
        <f t="shared" si="5"/>
        <v>#DIV/0!</v>
      </c>
      <c r="U30" s="111">
        <f t="shared" si="6"/>
        <v>0</v>
      </c>
      <c r="V30" s="111">
        <f t="shared" si="7"/>
        <v>0</v>
      </c>
      <c r="W30" s="111">
        <f t="shared" si="10"/>
        <v>0</v>
      </c>
      <c r="X30" s="111">
        <f t="shared" si="11"/>
        <v>0</v>
      </c>
      <c r="Y30" s="111">
        <f t="shared" si="12"/>
        <v>0</v>
      </c>
      <c r="Z30" s="111">
        <f t="shared" si="13"/>
        <v>0</v>
      </c>
    </row>
    <row r="31" spans="1:26" ht="12.75" thickBot="1" x14ac:dyDescent="0.25">
      <c r="A31" s="115">
        <v>1413</v>
      </c>
      <c r="B31" s="146" t="s">
        <v>92</v>
      </c>
      <c r="C31" s="112"/>
      <c r="D31" s="112"/>
      <c r="E31" s="112"/>
      <c r="F31" s="108"/>
      <c r="G31" s="109">
        <f t="shared" si="8"/>
        <v>0</v>
      </c>
      <c r="H31" s="112"/>
      <c r="I31" s="112"/>
      <c r="J31" s="112"/>
      <c r="K31" s="115"/>
      <c r="L31" s="112"/>
      <c r="M31" s="110">
        <f t="shared" si="2"/>
        <v>0</v>
      </c>
      <c r="N31" s="112"/>
      <c r="O31" s="112"/>
      <c r="P31" s="112"/>
      <c r="Q31" s="108"/>
      <c r="R31" s="108"/>
      <c r="S31" s="109">
        <f t="shared" si="9"/>
        <v>0</v>
      </c>
      <c r="T31" s="106" t="e">
        <f t="shared" si="5"/>
        <v>#DIV/0!</v>
      </c>
      <c r="U31" s="111">
        <f t="shared" si="6"/>
        <v>0</v>
      </c>
      <c r="V31" s="111">
        <f t="shared" si="7"/>
        <v>0</v>
      </c>
      <c r="W31" s="111">
        <f t="shared" si="10"/>
        <v>0</v>
      </c>
      <c r="X31" s="111">
        <f t="shared" si="11"/>
        <v>0</v>
      </c>
      <c r="Y31" s="111">
        <f t="shared" si="12"/>
        <v>0</v>
      </c>
      <c r="Z31" s="111">
        <f t="shared" si="13"/>
        <v>0</v>
      </c>
    </row>
    <row r="32" spans="1:26" ht="12.75" thickBot="1" x14ac:dyDescent="0.25">
      <c r="A32" s="115">
        <v>1421</v>
      </c>
      <c r="B32" s="146" t="s">
        <v>93</v>
      </c>
      <c r="C32" s="112"/>
      <c r="D32" s="112">
        <v>6791</v>
      </c>
      <c r="E32" s="112">
        <v>239434</v>
      </c>
      <c r="F32" s="108"/>
      <c r="G32" s="109">
        <f t="shared" si="8"/>
        <v>246225</v>
      </c>
      <c r="H32" s="112"/>
      <c r="I32" s="112">
        <v>6791</v>
      </c>
      <c r="J32" s="112">
        <v>239434</v>
      </c>
      <c r="K32" s="115"/>
      <c r="L32" s="112"/>
      <c r="M32" s="110">
        <f t="shared" si="2"/>
        <v>246225</v>
      </c>
      <c r="N32" s="112"/>
      <c r="O32" s="112"/>
      <c r="P32" s="112">
        <v>18897</v>
      </c>
      <c r="Q32" s="108"/>
      <c r="R32" s="108"/>
      <c r="S32" s="109">
        <f t="shared" si="9"/>
        <v>18897</v>
      </c>
      <c r="T32" s="106">
        <f t="shared" si="5"/>
        <v>7.6746877855619858E-2</v>
      </c>
      <c r="U32" s="111">
        <f t="shared" si="6"/>
        <v>0</v>
      </c>
      <c r="V32" s="111">
        <f t="shared" si="7"/>
        <v>6791</v>
      </c>
      <c r="W32" s="111">
        <f t="shared" si="10"/>
        <v>220537</v>
      </c>
      <c r="X32" s="111">
        <f t="shared" si="11"/>
        <v>0</v>
      </c>
      <c r="Y32" s="111">
        <f t="shared" si="12"/>
        <v>0</v>
      </c>
      <c r="Z32" s="111">
        <f t="shared" si="13"/>
        <v>227328</v>
      </c>
    </row>
    <row r="33" spans="1:26" ht="12.75" thickBot="1" x14ac:dyDescent="0.25">
      <c r="A33" s="115">
        <v>1431</v>
      </c>
      <c r="B33" s="146" t="s">
        <v>94</v>
      </c>
      <c r="C33" s="112"/>
      <c r="D33" s="112">
        <v>9904</v>
      </c>
      <c r="E33" s="112">
        <v>1426406</v>
      </c>
      <c r="F33" s="108"/>
      <c r="G33" s="109">
        <f t="shared" si="8"/>
        <v>1436310</v>
      </c>
      <c r="H33" s="112"/>
      <c r="I33" s="112">
        <v>9904</v>
      </c>
      <c r="J33" s="112">
        <v>1426406</v>
      </c>
      <c r="K33" s="115"/>
      <c r="L33" s="112"/>
      <c r="M33" s="110">
        <f t="shared" si="2"/>
        <v>1436310</v>
      </c>
      <c r="N33" s="112"/>
      <c r="O33" s="112"/>
      <c r="P33" s="112">
        <v>110233.22</v>
      </c>
      <c r="Q33" s="108"/>
      <c r="R33" s="108"/>
      <c r="S33" s="109">
        <f t="shared" si="9"/>
        <v>110233.22</v>
      </c>
      <c r="T33" s="106">
        <f t="shared" si="5"/>
        <v>7.6747512723576383E-2</v>
      </c>
      <c r="U33" s="111">
        <f t="shared" si="6"/>
        <v>0</v>
      </c>
      <c r="V33" s="111">
        <f t="shared" si="7"/>
        <v>9904</v>
      </c>
      <c r="W33" s="111">
        <f t="shared" si="10"/>
        <v>1316172.78</v>
      </c>
      <c r="X33" s="111">
        <f t="shared" si="11"/>
        <v>0</v>
      </c>
      <c r="Y33" s="111">
        <f t="shared" si="12"/>
        <v>0</v>
      </c>
      <c r="Z33" s="111">
        <f t="shared" si="13"/>
        <v>1326076.78</v>
      </c>
    </row>
    <row r="34" spans="1:26" ht="12.75" thickBot="1" x14ac:dyDescent="0.25">
      <c r="A34" s="115">
        <v>1432</v>
      </c>
      <c r="B34" s="146" t="s">
        <v>95</v>
      </c>
      <c r="C34" s="112"/>
      <c r="D34" s="112">
        <v>4979</v>
      </c>
      <c r="E34" s="112">
        <v>159171</v>
      </c>
      <c r="F34" s="108"/>
      <c r="G34" s="109">
        <f t="shared" si="8"/>
        <v>164150</v>
      </c>
      <c r="H34" s="112"/>
      <c r="I34" s="112">
        <v>4979</v>
      </c>
      <c r="J34" s="112">
        <v>159171</v>
      </c>
      <c r="K34" s="115"/>
      <c r="L34" s="112"/>
      <c r="M34" s="110">
        <f t="shared" si="2"/>
        <v>164150</v>
      </c>
      <c r="N34" s="112"/>
      <c r="O34" s="112"/>
      <c r="P34" s="112">
        <v>12598.1</v>
      </c>
      <c r="Q34" s="108"/>
      <c r="R34" s="108"/>
      <c r="S34" s="109">
        <f t="shared" si="9"/>
        <v>12598.1</v>
      </c>
      <c r="T34" s="106">
        <f t="shared" si="5"/>
        <v>7.6747487054523306E-2</v>
      </c>
      <c r="U34" s="111">
        <f t="shared" si="6"/>
        <v>0</v>
      </c>
      <c r="V34" s="111">
        <f t="shared" si="7"/>
        <v>4979</v>
      </c>
      <c r="W34" s="111">
        <f t="shared" si="10"/>
        <v>146572.9</v>
      </c>
      <c r="X34" s="111">
        <f t="shared" si="11"/>
        <v>0</v>
      </c>
      <c r="Y34" s="111">
        <f t="shared" si="12"/>
        <v>0</v>
      </c>
      <c r="Z34" s="111">
        <f t="shared" si="13"/>
        <v>151551.9</v>
      </c>
    </row>
    <row r="35" spans="1:26" ht="12.75" thickBot="1" x14ac:dyDescent="0.25">
      <c r="A35" s="115">
        <v>1441</v>
      </c>
      <c r="B35" s="146" t="s">
        <v>96</v>
      </c>
      <c r="C35" s="112"/>
      <c r="D35" s="112"/>
      <c r="E35" s="112"/>
      <c r="F35" s="108"/>
      <c r="G35" s="109">
        <f t="shared" si="8"/>
        <v>0</v>
      </c>
      <c r="H35" s="112"/>
      <c r="I35" s="112"/>
      <c r="J35" s="112"/>
      <c r="K35" s="115"/>
      <c r="L35" s="112"/>
      <c r="M35" s="110">
        <f t="shared" si="2"/>
        <v>0</v>
      </c>
      <c r="N35" s="112"/>
      <c r="O35" s="112"/>
      <c r="P35" s="112"/>
      <c r="Q35" s="108"/>
      <c r="R35" s="108"/>
      <c r="S35" s="109">
        <f t="shared" si="9"/>
        <v>0</v>
      </c>
      <c r="T35" s="106" t="e">
        <f t="shared" si="5"/>
        <v>#DIV/0!</v>
      </c>
      <c r="U35" s="111">
        <f t="shared" si="6"/>
        <v>0</v>
      </c>
      <c r="V35" s="111">
        <f t="shared" si="7"/>
        <v>0</v>
      </c>
      <c r="W35" s="111">
        <f t="shared" si="10"/>
        <v>0</v>
      </c>
      <c r="X35" s="111">
        <f t="shared" si="11"/>
        <v>0</v>
      </c>
      <c r="Y35" s="111">
        <f t="shared" si="12"/>
        <v>0</v>
      </c>
      <c r="Z35" s="111">
        <f t="shared" si="13"/>
        <v>0</v>
      </c>
    </row>
    <row r="36" spans="1:26" ht="12.75" thickBot="1" x14ac:dyDescent="0.25">
      <c r="A36" s="115">
        <v>1442</v>
      </c>
      <c r="B36" s="146" t="s">
        <v>97</v>
      </c>
      <c r="C36" s="112"/>
      <c r="D36" s="112"/>
      <c r="E36" s="112"/>
      <c r="F36" s="108"/>
      <c r="G36" s="109">
        <f t="shared" si="8"/>
        <v>0</v>
      </c>
      <c r="H36" s="112"/>
      <c r="I36" s="112"/>
      <c r="J36" s="112"/>
      <c r="K36" s="115"/>
      <c r="L36" s="112"/>
      <c r="M36" s="110">
        <f t="shared" si="2"/>
        <v>0</v>
      </c>
      <c r="N36" s="112"/>
      <c r="O36" s="112"/>
      <c r="P36" s="112"/>
      <c r="Q36" s="108"/>
      <c r="R36" s="108"/>
      <c r="S36" s="109">
        <f t="shared" si="9"/>
        <v>0</v>
      </c>
      <c r="T36" s="106" t="e">
        <f t="shared" si="5"/>
        <v>#DIV/0!</v>
      </c>
      <c r="U36" s="111">
        <f t="shared" si="6"/>
        <v>0</v>
      </c>
      <c r="V36" s="111">
        <f t="shared" si="7"/>
        <v>0</v>
      </c>
      <c r="W36" s="111">
        <f t="shared" si="10"/>
        <v>0</v>
      </c>
      <c r="X36" s="111">
        <f t="shared" si="11"/>
        <v>0</v>
      </c>
      <c r="Y36" s="111">
        <f t="shared" si="12"/>
        <v>0</v>
      </c>
      <c r="Z36" s="111">
        <f t="shared" si="13"/>
        <v>0</v>
      </c>
    </row>
    <row r="37" spans="1:26" ht="12.75" thickBot="1" x14ac:dyDescent="0.25">
      <c r="A37" s="115">
        <v>1521</v>
      </c>
      <c r="B37" s="146" t="s">
        <v>98</v>
      </c>
      <c r="C37" s="112"/>
      <c r="D37" s="112"/>
      <c r="E37" s="112"/>
      <c r="F37" s="108"/>
      <c r="G37" s="109">
        <f t="shared" si="8"/>
        <v>0</v>
      </c>
      <c r="H37" s="112"/>
      <c r="I37" s="112"/>
      <c r="J37" s="112"/>
      <c r="K37" s="115"/>
      <c r="L37" s="112">
        <v>200000</v>
      </c>
      <c r="M37" s="110">
        <f t="shared" si="2"/>
        <v>200000</v>
      </c>
      <c r="N37" s="112"/>
      <c r="O37" s="112"/>
      <c r="P37" s="112"/>
      <c r="Q37" s="108"/>
      <c r="R37" s="108"/>
      <c r="S37" s="109">
        <f t="shared" si="9"/>
        <v>0</v>
      </c>
      <c r="T37" s="106">
        <f t="shared" si="5"/>
        <v>0</v>
      </c>
      <c r="U37" s="111">
        <f t="shared" si="6"/>
        <v>0</v>
      </c>
      <c r="V37" s="111">
        <f t="shared" si="7"/>
        <v>0</v>
      </c>
      <c r="W37" s="111">
        <f t="shared" si="10"/>
        <v>0</v>
      </c>
      <c r="X37" s="111">
        <f t="shared" si="11"/>
        <v>0</v>
      </c>
      <c r="Y37" s="111">
        <f t="shared" si="12"/>
        <v>200000</v>
      </c>
      <c r="Z37" s="111">
        <f t="shared" si="13"/>
        <v>200000</v>
      </c>
    </row>
    <row r="38" spans="1:26" ht="12.75" thickBot="1" x14ac:dyDescent="0.3">
      <c r="A38" s="115">
        <v>1522</v>
      </c>
      <c r="B38" s="124" t="s">
        <v>99</v>
      </c>
      <c r="C38" s="112"/>
      <c r="D38" s="112"/>
      <c r="E38" s="112"/>
      <c r="F38" s="108"/>
      <c r="G38" s="109">
        <f t="shared" si="8"/>
        <v>0</v>
      </c>
      <c r="H38" s="112"/>
      <c r="I38" s="112"/>
      <c r="J38" s="112"/>
      <c r="K38" s="115"/>
      <c r="L38" s="112"/>
      <c r="M38" s="110">
        <f t="shared" si="2"/>
        <v>0</v>
      </c>
      <c r="N38" s="112"/>
      <c r="O38" s="112"/>
      <c r="P38" s="112"/>
      <c r="Q38" s="108"/>
      <c r="R38" s="108"/>
      <c r="S38" s="109">
        <f t="shared" si="9"/>
        <v>0</v>
      </c>
      <c r="T38" s="106" t="e">
        <f t="shared" si="5"/>
        <v>#DIV/0!</v>
      </c>
      <c r="U38" s="111">
        <f t="shared" si="6"/>
        <v>0</v>
      </c>
      <c r="V38" s="111">
        <f t="shared" si="7"/>
        <v>0</v>
      </c>
      <c r="W38" s="111">
        <f t="shared" si="10"/>
        <v>0</v>
      </c>
      <c r="X38" s="111">
        <f t="shared" si="11"/>
        <v>0</v>
      </c>
      <c r="Y38" s="111">
        <f t="shared" si="12"/>
        <v>0</v>
      </c>
      <c r="Z38" s="111">
        <f t="shared" si="13"/>
        <v>0</v>
      </c>
    </row>
    <row r="39" spans="1:26" ht="12.75" thickBot="1" x14ac:dyDescent="0.25">
      <c r="A39" s="115">
        <v>1523</v>
      </c>
      <c r="B39" s="146" t="s">
        <v>100</v>
      </c>
      <c r="C39" s="112"/>
      <c r="D39" s="112"/>
      <c r="E39" s="112"/>
      <c r="F39" s="108"/>
      <c r="G39" s="109">
        <f t="shared" si="8"/>
        <v>0</v>
      </c>
      <c r="H39" s="112"/>
      <c r="I39" s="112"/>
      <c r="J39" s="112"/>
      <c r="K39" s="115"/>
      <c r="L39" s="112"/>
      <c r="M39" s="110">
        <f t="shared" si="2"/>
        <v>0</v>
      </c>
      <c r="N39" s="112"/>
      <c r="O39" s="112"/>
      <c r="P39" s="112"/>
      <c r="Q39" s="108"/>
      <c r="R39" s="108"/>
      <c r="S39" s="109">
        <f t="shared" si="9"/>
        <v>0</v>
      </c>
      <c r="T39" s="106" t="e">
        <f t="shared" si="5"/>
        <v>#DIV/0!</v>
      </c>
      <c r="U39" s="111">
        <f t="shared" ref="U39:U64" si="14">H39-N39</f>
        <v>0</v>
      </c>
      <c r="V39" s="111">
        <f t="shared" ref="V39:V64" si="15">+I39-O39</f>
        <v>0</v>
      </c>
      <c r="W39" s="111">
        <f t="shared" si="10"/>
        <v>0</v>
      </c>
      <c r="X39" s="111">
        <f t="shared" si="11"/>
        <v>0</v>
      </c>
      <c r="Y39" s="111">
        <f t="shared" si="12"/>
        <v>0</v>
      </c>
      <c r="Z39" s="111">
        <f t="shared" si="13"/>
        <v>0</v>
      </c>
    </row>
    <row r="40" spans="1:26" ht="12.75" thickBot="1" x14ac:dyDescent="0.25">
      <c r="A40" s="115">
        <v>1524</v>
      </c>
      <c r="B40" s="146" t="s">
        <v>101</v>
      </c>
      <c r="C40" s="112"/>
      <c r="D40" s="112"/>
      <c r="E40" s="112"/>
      <c r="F40" s="108"/>
      <c r="G40" s="109">
        <f t="shared" si="8"/>
        <v>0</v>
      </c>
      <c r="H40" s="112"/>
      <c r="I40" s="112"/>
      <c r="J40" s="112"/>
      <c r="K40" s="115"/>
      <c r="L40" s="112"/>
      <c r="M40" s="110">
        <f t="shared" si="2"/>
        <v>0</v>
      </c>
      <c r="N40" s="112"/>
      <c r="O40" s="112"/>
      <c r="P40" s="112"/>
      <c r="Q40" s="108"/>
      <c r="R40" s="108"/>
      <c r="S40" s="109">
        <f t="shared" si="9"/>
        <v>0</v>
      </c>
      <c r="T40" s="106" t="e">
        <f t="shared" si="5"/>
        <v>#DIV/0!</v>
      </c>
      <c r="U40" s="111">
        <f t="shared" si="14"/>
        <v>0</v>
      </c>
      <c r="V40" s="111">
        <f t="shared" si="15"/>
        <v>0</v>
      </c>
      <c r="W40" s="111">
        <f t="shared" ref="W40:W64" si="16">J40-P40</f>
        <v>0</v>
      </c>
      <c r="X40" s="111">
        <f t="shared" si="11"/>
        <v>0</v>
      </c>
      <c r="Y40" s="111">
        <f t="shared" ref="Y40:Y64" si="17">L40-R40</f>
        <v>0</v>
      </c>
      <c r="Z40" s="111">
        <f t="shared" si="13"/>
        <v>0</v>
      </c>
    </row>
    <row r="41" spans="1:26" ht="12.75" thickBot="1" x14ac:dyDescent="0.25">
      <c r="A41" s="115">
        <v>1531</v>
      </c>
      <c r="B41" s="146" t="s">
        <v>102</v>
      </c>
      <c r="C41" s="112"/>
      <c r="D41" s="112"/>
      <c r="E41" s="112"/>
      <c r="F41" s="108"/>
      <c r="G41" s="109">
        <f t="shared" si="8"/>
        <v>0</v>
      </c>
      <c r="H41" s="112"/>
      <c r="I41" s="112"/>
      <c r="J41" s="112"/>
      <c r="K41" s="115"/>
      <c r="L41" s="112"/>
      <c r="M41" s="110">
        <f t="shared" si="2"/>
        <v>0</v>
      </c>
      <c r="N41" s="112"/>
      <c r="O41" s="112"/>
      <c r="P41" s="112"/>
      <c r="Q41" s="108"/>
      <c r="R41" s="108"/>
      <c r="S41" s="109">
        <f t="shared" si="9"/>
        <v>0</v>
      </c>
      <c r="T41" s="106" t="e">
        <f t="shared" si="5"/>
        <v>#DIV/0!</v>
      </c>
      <c r="U41" s="111">
        <f t="shared" si="14"/>
        <v>0</v>
      </c>
      <c r="V41" s="111">
        <f t="shared" si="15"/>
        <v>0</v>
      </c>
      <c r="W41" s="111">
        <f t="shared" si="16"/>
        <v>0</v>
      </c>
      <c r="X41" s="111">
        <f t="shared" si="11"/>
        <v>0</v>
      </c>
      <c r="Y41" s="111">
        <f t="shared" si="17"/>
        <v>0</v>
      </c>
      <c r="Z41" s="111">
        <f t="shared" si="13"/>
        <v>0</v>
      </c>
    </row>
    <row r="42" spans="1:26" ht="24.75" thickBot="1" x14ac:dyDescent="0.25">
      <c r="A42" s="115">
        <v>1541</v>
      </c>
      <c r="B42" s="146" t="s">
        <v>103</v>
      </c>
      <c r="C42" s="112"/>
      <c r="D42" s="112"/>
      <c r="E42" s="112"/>
      <c r="F42" s="108"/>
      <c r="G42" s="109">
        <f t="shared" si="8"/>
        <v>0</v>
      </c>
      <c r="H42" s="112"/>
      <c r="I42" s="112"/>
      <c r="J42" s="112"/>
      <c r="K42" s="115"/>
      <c r="L42" s="112"/>
      <c r="M42" s="110">
        <f t="shared" si="2"/>
        <v>0</v>
      </c>
      <c r="N42" s="112"/>
      <c r="O42" s="112"/>
      <c r="P42" s="112"/>
      <c r="Q42" s="108"/>
      <c r="R42" s="108"/>
      <c r="S42" s="109">
        <f t="shared" si="9"/>
        <v>0</v>
      </c>
      <c r="T42" s="106" t="e">
        <f t="shared" si="5"/>
        <v>#DIV/0!</v>
      </c>
      <c r="U42" s="111">
        <f t="shared" si="14"/>
        <v>0</v>
      </c>
      <c r="V42" s="111">
        <f t="shared" si="15"/>
        <v>0</v>
      </c>
      <c r="W42" s="111">
        <f t="shared" si="16"/>
        <v>0</v>
      </c>
      <c r="X42" s="111">
        <f t="shared" si="11"/>
        <v>0</v>
      </c>
      <c r="Y42" s="111">
        <f t="shared" si="17"/>
        <v>0</v>
      </c>
      <c r="Z42" s="111">
        <f t="shared" si="13"/>
        <v>0</v>
      </c>
    </row>
    <row r="43" spans="1:26" ht="12.75" thickBot="1" x14ac:dyDescent="0.25">
      <c r="A43" s="115">
        <v>1542</v>
      </c>
      <c r="B43" s="146" t="s">
        <v>104</v>
      </c>
      <c r="C43" s="112"/>
      <c r="D43" s="112"/>
      <c r="E43" s="112"/>
      <c r="F43" s="108"/>
      <c r="G43" s="109">
        <f t="shared" si="8"/>
        <v>0</v>
      </c>
      <c r="H43" s="112"/>
      <c r="I43" s="112"/>
      <c r="J43" s="112"/>
      <c r="K43" s="115"/>
      <c r="L43" s="112"/>
      <c r="M43" s="110">
        <f t="shared" si="2"/>
        <v>0</v>
      </c>
      <c r="N43" s="112"/>
      <c r="O43" s="112"/>
      <c r="P43" s="112"/>
      <c r="Q43" s="108"/>
      <c r="R43" s="108"/>
      <c r="S43" s="109">
        <f t="shared" si="9"/>
        <v>0</v>
      </c>
      <c r="T43" s="106" t="e">
        <f t="shared" si="5"/>
        <v>#DIV/0!</v>
      </c>
      <c r="U43" s="111">
        <f t="shared" si="14"/>
        <v>0</v>
      </c>
      <c r="V43" s="111">
        <f t="shared" si="15"/>
        <v>0</v>
      </c>
      <c r="W43" s="111">
        <f t="shared" si="16"/>
        <v>0</v>
      </c>
      <c r="X43" s="111">
        <f t="shared" si="11"/>
        <v>0</v>
      </c>
      <c r="Y43" s="111">
        <f t="shared" si="17"/>
        <v>0</v>
      </c>
      <c r="Z43" s="111">
        <f t="shared" si="13"/>
        <v>0</v>
      </c>
    </row>
    <row r="44" spans="1:26" ht="12.75" thickBot="1" x14ac:dyDescent="0.25">
      <c r="A44" s="115">
        <v>1543</v>
      </c>
      <c r="B44" s="146" t="s">
        <v>105</v>
      </c>
      <c r="C44" s="112"/>
      <c r="D44" s="112"/>
      <c r="E44" s="112"/>
      <c r="F44" s="108"/>
      <c r="G44" s="109">
        <f t="shared" si="8"/>
        <v>0</v>
      </c>
      <c r="H44" s="112"/>
      <c r="I44" s="112"/>
      <c r="J44" s="112"/>
      <c r="K44" s="115"/>
      <c r="L44" s="112"/>
      <c r="M44" s="110">
        <f t="shared" si="2"/>
        <v>0</v>
      </c>
      <c r="N44" s="112"/>
      <c r="O44" s="112"/>
      <c r="P44" s="112"/>
      <c r="Q44" s="108"/>
      <c r="R44" s="108"/>
      <c r="S44" s="109">
        <f t="shared" si="9"/>
        <v>0</v>
      </c>
      <c r="T44" s="106" t="e">
        <f t="shared" si="5"/>
        <v>#DIV/0!</v>
      </c>
      <c r="U44" s="111">
        <f t="shared" si="14"/>
        <v>0</v>
      </c>
      <c r="V44" s="111">
        <f t="shared" si="15"/>
        <v>0</v>
      </c>
      <c r="W44" s="111">
        <f t="shared" si="16"/>
        <v>0</v>
      </c>
      <c r="X44" s="111">
        <f t="shared" si="11"/>
        <v>0</v>
      </c>
      <c r="Y44" s="111">
        <f t="shared" si="17"/>
        <v>0</v>
      </c>
      <c r="Z44" s="111">
        <f t="shared" si="13"/>
        <v>0</v>
      </c>
    </row>
    <row r="45" spans="1:26" ht="12.75" thickBot="1" x14ac:dyDescent="0.25">
      <c r="A45" s="115">
        <v>1544</v>
      </c>
      <c r="B45" s="146" t="s">
        <v>106</v>
      </c>
      <c r="C45" s="112"/>
      <c r="D45" s="112"/>
      <c r="E45" s="112"/>
      <c r="F45" s="108"/>
      <c r="G45" s="109">
        <f t="shared" si="8"/>
        <v>0</v>
      </c>
      <c r="H45" s="112"/>
      <c r="I45" s="112"/>
      <c r="J45" s="112"/>
      <c r="K45" s="115"/>
      <c r="L45" s="112"/>
      <c r="M45" s="110">
        <f t="shared" si="2"/>
        <v>0</v>
      </c>
      <c r="N45" s="112"/>
      <c r="O45" s="112"/>
      <c r="P45" s="112"/>
      <c r="Q45" s="108"/>
      <c r="R45" s="108"/>
      <c r="S45" s="109">
        <f t="shared" si="9"/>
        <v>0</v>
      </c>
      <c r="T45" s="106" t="e">
        <f t="shared" si="5"/>
        <v>#DIV/0!</v>
      </c>
      <c r="U45" s="111">
        <f t="shared" si="14"/>
        <v>0</v>
      </c>
      <c r="V45" s="111">
        <f t="shared" si="15"/>
        <v>0</v>
      </c>
      <c r="W45" s="111">
        <f t="shared" si="16"/>
        <v>0</v>
      </c>
      <c r="X45" s="111">
        <f t="shared" si="11"/>
        <v>0</v>
      </c>
      <c r="Y45" s="111">
        <f t="shared" si="17"/>
        <v>0</v>
      </c>
      <c r="Z45" s="111">
        <f t="shared" si="13"/>
        <v>0</v>
      </c>
    </row>
    <row r="46" spans="1:26" ht="12.75" thickBot="1" x14ac:dyDescent="0.25">
      <c r="A46" s="115">
        <v>1545</v>
      </c>
      <c r="B46" s="146" t="s">
        <v>107</v>
      </c>
      <c r="C46" s="112"/>
      <c r="D46" s="112"/>
      <c r="E46" s="112"/>
      <c r="F46" s="108"/>
      <c r="G46" s="109">
        <f t="shared" si="8"/>
        <v>0</v>
      </c>
      <c r="H46" s="112"/>
      <c r="I46" s="112"/>
      <c r="J46" s="112"/>
      <c r="K46" s="115"/>
      <c r="L46" s="112"/>
      <c r="M46" s="110">
        <f t="shared" si="2"/>
        <v>0</v>
      </c>
      <c r="N46" s="112"/>
      <c r="O46" s="112"/>
      <c r="P46" s="112"/>
      <c r="Q46" s="108"/>
      <c r="R46" s="108"/>
      <c r="S46" s="109">
        <f t="shared" si="9"/>
        <v>0</v>
      </c>
      <c r="T46" s="106" t="e">
        <f t="shared" si="5"/>
        <v>#DIV/0!</v>
      </c>
      <c r="U46" s="111">
        <f t="shared" si="14"/>
        <v>0</v>
      </c>
      <c r="V46" s="111">
        <f t="shared" si="15"/>
        <v>0</v>
      </c>
      <c r="W46" s="111">
        <f t="shared" si="16"/>
        <v>0</v>
      </c>
      <c r="X46" s="111">
        <f t="shared" si="11"/>
        <v>0</v>
      </c>
      <c r="Y46" s="111">
        <f t="shared" si="17"/>
        <v>0</v>
      </c>
      <c r="Z46" s="111">
        <f t="shared" si="13"/>
        <v>0</v>
      </c>
    </row>
    <row r="47" spans="1:26" ht="12.75" thickBot="1" x14ac:dyDescent="0.25">
      <c r="A47" s="115">
        <v>1546</v>
      </c>
      <c r="B47" s="146" t="s">
        <v>108</v>
      </c>
      <c r="C47" s="112"/>
      <c r="D47" s="112"/>
      <c r="E47" s="112"/>
      <c r="F47" s="108"/>
      <c r="G47" s="109">
        <f t="shared" si="8"/>
        <v>0</v>
      </c>
      <c r="H47" s="112"/>
      <c r="I47" s="112"/>
      <c r="J47" s="112"/>
      <c r="K47" s="115"/>
      <c r="L47" s="112"/>
      <c r="M47" s="110">
        <f t="shared" si="2"/>
        <v>0</v>
      </c>
      <c r="N47" s="112"/>
      <c r="O47" s="112"/>
      <c r="P47" s="112"/>
      <c r="Q47" s="108"/>
      <c r="R47" s="108"/>
      <c r="S47" s="109">
        <f t="shared" si="9"/>
        <v>0</v>
      </c>
      <c r="T47" s="106" t="e">
        <f t="shared" si="5"/>
        <v>#DIV/0!</v>
      </c>
      <c r="U47" s="111">
        <f t="shared" si="14"/>
        <v>0</v>
      </c>
      <c r="V47" s="111">
        <f t="shared" si="15"/>
        <v>0</v>
      </c>
      <c r="W47" s="111">
        <f t="shared" si="16"/>
        <v>0</v>
      </c>
      <c r="X47" s="111">
        <f t="shared" si="11"/>
        <v>0</v>
      </c>
      <c r="Y47" s="111">
        <f t="shared" si="17"/>
        <v>0</v>
      </c>
      <c r="Z47" s="111">
        <f t="shared" si="13"/>
        <v>0</v>
      </c>
    </row>
    <row r="48" spans="1:26" ht="12.75" thickBot="1" x14ac:dyDescent="0.25">
      <c r="A48" s="115">
        <v>1547</v>
      </c>
      <c r="B48" s="146" t="s">
        <v>109</v>
      </c>
      <c r="C48" s="112"/>
      <c r="D48" s="112"/>
      <c r="E48" s="112"/>
      <c r="F48" s="108"/>
      <c r="G48" s="109">
        <f t="shared" si="8"/>
        <v>0</v>
      </c>
      <c r="H48" s="112"/>
      <c r="I48" s="112"/>
      <c r="J48" s="112"/>
      <c r="K48" s="115"/>
      <c r="L48" s="112"/>
      <c r="M48" s="110">
        <f t="shared" si="2"/>
        <v>0</v>
      </c>
      <c r="N48" s="112"/>
      <c r="O48" s="112"/>
      <c r="P48" s="112"/>
      <c r="Q48" s="108"/>
      <c r="R48" s="108"/>
      <c r="S48" s="109">
        <f t="shared" si="9"/>
        <v>0</v>
      </c>
      <c r="T48" s="106" t="e">
        <f t="shared" si="5"/>
        <v>#DIV/0!</v>
      </c>
      <c r="U48" s="111">
        <f t="shared" si="14"/>
        <v>0</v>
      </c>
      <c r="V48" s="111">
        <f t="shared" si="15"/>
        <v>0</v>
      </c>
      <c r="W48" s="111">
        <f t="shared" si="16"/>
        <v>0</v>
      </c>
      <c r="X48" s="111">
        <f t="shared" si="11"/>
        <v>0</v>
      </c>
      <c r="Y48" s="111">
        <f t="shared" si="17"/>
        <v>0</v>
      </c>
      <c r="Z48" s="111">
        <f t="shared" si="13"/>
        <v>0</v>
      </c>
    </row>
    <row r="49" spans="1:26" ht="12.75" thickBot="1" x14ac:dyDescent="0.25">
      <c r="A49" s="115">
        <v>1548</v>
      </c>
      <c r="B49" s="146" t="s">
        <v>110</v>
      </c>
      <c r="C49" s="112"/>
      <c r="D49" s="112"/>
      <c r="E49" s="112"/>
      <c r="F49" s="108"/>
      <c r="G49" s="109">
        <f t="shared" si="8"/>
        <v>0</v>
      </c>
      <c r="H49" s="112"/>
      <c r="I49" s="112"/>
      <c r="J49" s="112"/>
      <c r="K49" s="115"/>
      <c r="L49" s="112"/>
      <c r="M49" s="110">
        <f t="shared" si="2"/>
        <v>0</v>
      </c>
      <c r="N49" s="112"/>
      <c r="O49" s="112"/>
      <c r="P49" s="112"/>
      <c r="Q49" s="108"/>
      <c r="R49" s="108"/>
      <c r="S49" s="109">
        <f t="shared" si="9"/>
        <v>0</v>
      </c>
      <c r="T49" s="106" t="e">
        <f t="shared" si="5"/>
        <v>#DIV/0!</v>
      </c>
      <c r="U49" s="111">
        <f t="shared" si="14"/>
        <v>0</v>
      </c>
      <c r="V49" s="111">
        <f t="shared" si="15"/>
        <v>0</v>
      </c>
      <c r="W49" s="111">
        <f t="shared" si="16"/>
        <v>0</v>
      </c>
      <c r="X49" s="111">
        <f t="shared" si="11"/>
        <v>0</v>
      </c>
      <c r="Y49" s="111">
        <f t="shared" si="17"/>
        <v>0</v>
      </c>
      <c r="Z49" s="111">
        <f t="shared" si="13"/>
        <v>0</v>
      </c>
    </row>
    <row r="50" spans="1:26" ht="24.75" thickBot="1" x14ac:dyDescent="0.25">
      <c r="A50" s="115">
        <v>1551</v>
      </c>
      <c r="B50" s="146" t="s">
        <v>111</v>
      </c>
      <c r="C50" s="112"/>
      <c r="D50" s="112"/>
      <c r="E50" s="112"/>
      <c r="F50" s="108"/>
      <c r="G50" s="109">
        <f t="shared" si="8"/>
        <v>0</v>
      </c>
      <c r="H50" s="112"/>
      <c r="I50" s="112"/>
      <c r="J50" s="112"/>
      <c r="K50" s="115"/>
      <c r="L50" s="112"/>
      <c r="M50" s="110">
        <f t="shared" si="2"/>
        <v>0</v>
      </c>
      <c r="N50" s="112"/>
      <c r="O50" s="112"/>
      <c r="P50" s="112"/>
      <c r="Q50" s="108"/>
      <c r="R50" s="108"/>
      <c r="S50" s="109">
        <f t="shared" si="9"/>
        <v>0</v>
      </c>
      <c r="T50" s="106" t="e">
        <f t="shared" si="5"/>
        <v>#DIV/0!</v>
      </c>
      <c r="U50" s="111">
        <f t="shared" si="14"/>
        <v>0</v>
      </c>
      <c r="V50" s="111">
        <f t="shared" si="15"/>
        <v>0</v>
      </c>
      <c r="W50" s="111">
        <f t="shared" si="16"/>
        <v>0</v>
      </c>
      <c r="X50" s="111">
        <f t="shared" si="11"/>
        <v>0</v>
      </c>
      <c r="Y50" s="111">
        <f t="shared" si="17"/>
        <v>0</v>
      </c>
      <c r="Z50" s="111">
        <f t="shared" si="13"/>
        <v>0</v>
      </c>
    </row>
    <row r="51" spans="1:26" ht="12.75" thickBot="1" x14ac:dyDescent="0.25">
      <c r="A51" s="115">
        <v>1591</v>
      </c>
      <c r="B51" s="146" t="s">
        <v>112</v>
      </c>
      <c r="C51" s="112"/>
      <c r="D51" s="112"/>
      <c r="E51" s="112"/>
      <c r="F51" s="108"/>
      <c r="G51" s="109">
        <f t="shared" si="8"/>
        <v>0</v>
      </c>
      <c r="H51" s="112"/>
      <c r="I51" s="112"/>
      <c r="J51" s="112"/>
      <c r="K51" s="115"/>
      <c r="L51" s="112"/>
      <c r="M51" s="110">
        <f t="shared" si="2"/>
        <v>0</v>
      </c>
      <c r="N51" s="112"/>
      <c r="O51" s="112"/>
      <c r="P51" s="112"/>
      <c r="Q51" s="108"/>
      <c r="R51" s="108"/>
      <c r="S51" s="109">
        <f t="shared" si="9"/>
        <v>0</v>
      </c>
      <c r="T51" s="106" t="e">
        <f t="shared" si="5"/>
        <v>#DIV/0!</v>
      </c>
      <c r="U51" s="111">
        <f t="shared" si="14"/>
        <v>0</v>
      </c>
      <c r="V51" s="111">
        <f t="shared" si="15"/>
        <v>0</v>
      </c>
      <c r="W51" s="111">
        <f t="shared" si="16"/>
        <v>0</v>
      </c>
      <c r="X51" s="111">
        <f t="shared" si="11"/>
        <v>0</v>
      </c>
      <c r="Y51" s="111">
        <f t="shared" si="17"/>
        <v>0</v>
      </c>
      <c r="Z51" s="111">
        <f t="shared" si="13"/>
        <v>0</v>
      </c>
    </row>
    <row r="52" spans="1:26" ht="12.75" thickBot="1" x14ac:dyDescent="0.25">
      <c r="A52" s="115">
        <v>1592</v>
      </c>
      <c r="B52" s="146" t="s">
        <v>113</v>
      </c>
      <c r="C52" s="112"/>
      <c r="D52" s="112"/>
      <c r="E52" s="112"/>
      <c r="F52" s="108"/>
      <c r="G52" s="109">
        <f t="shared" si="8"/>
        <v>0</v>
      </c>
      <c r="H52" s="112"/>
      <c r="I52" s="112"/>
      <c r="J52" s="112"/>
      <c r="K52" s="115"/>
      <c r="L52" s="112"/>
      <c r="M52" s="110">
        <f t="shared" si="2"/>
        <v>0</v>
      </c>
      <c r="N52" s="112"/>
      <c r="O52" s="112"/>
      <c r="P52" s="112"/>
      <c r="Q52" s="108"/>
      <c r="R52" s="108"/>
      <c r="S52" s="109">
        <f t="shared" si="9"/>
        <v>0</v>
      </c>
      <c r="T52" s="106" t="e">
        <f t="shared" si="5"/>
        <v>#DIV/0!</v>
      </c>
      <c r="U52" s="111">
        <f t="shared" si="14"/>
        <v>0</v>
      </c>
      <c r="V52" s="111">
        <f t="shared" si="15"/>
        <v>0</v>
      </c>
      <c r="W52" s="111">
        <f t="shared" si="16"/>
        <v>0</v>
      </c>
      <c r="X52" s="111">
        <f t="shared" si="11"/>
        <v>0</v>
      </c>
      <c r="Y52" s="111">
        <f t="shared" si="17"/>
        <v>0</v>
      </c>
      <c r="Z52" s="111">
        <f t="shared" si="13"/>
        <v>0</v>
      </c>
    </row>
    <row r="53" spans="1:26" ht="12.75" thickBot="1" x14ac:dyDescent="0.25">
      <c r="A53" s="115">
        <v>1593</v>
      </c>
      <c r="B53" s="146" t="s">
        <v>114</v>
      </c>
      <c r="C53" s="112"/>
      <c r="D53" s="112"/>
      <c r="E53" s="112"/>
      <c r="F53" s="108"/>
      <c r="G53" s="109">
        <f t="shared" si="8"/>
        <v>0</v>
      </c>
      <c r="H53" s="112"/>
      <c r="I53" s="112"/>
      <c r="J53" s="112"/>
      <c r="K53" s="115"/>
      <c r="L53" s="112"/>
      <c r="M53" s="110">
        <f t="shared" si="2"/>
        <v>0</v>
      </c>
      <c r="N53" s="112"/>
      <c r="O53" s="112"/>
      <c r="P53" s="112"/>
      <c r="Q53" s="108"/>
      <c r="R53" s="108"/>
      <c r="S53" s="109">
        <f t="shared" si="9"/>
        <v>0</v>
      </c>
      <c r="T53" s="106" t="e">
        <f t="shared" si="5"/>
        <v>#DIV/0!</v>
      </c>
      <c r="U53" s="111">
        <f t="shared" si="14"/>
        <v>0</v>
      </c>
      <c r="V53" s="111">
        <f t="shared" si="15"/>
        <v>0</v>
      </c>
      <c r="W53" s="111">
        <f t="shared" si="16"/>
        <v>0</v>
      </c>
      <c r="X53" s="111">
        <f t="shared" si="11"/>
        <v>0</v>
      </c>
      <c r="Y53" s="111">
        <f t="shared" si="17"/>
        <v>0</v>
      </c>
      <c r="Z53" s="111">
        <f t="shared" si="13"/>
        <v>0</v>
      </c>
    </row>
    <row r="54" spans="1:26" ht="12.75" thickBot="1" x14ac:dyDescent="0.25">
      <c r="A54" s="115">
        <v>1611</v>
      </c>
      <c r="B54" s="147" t="s">
        <v>115</v>
      </c>
      <c r="C54" s="112"/>
      <c r="D54" s="112">
        <v>321095</v>
      </c>
      <c r="E54" s="112"/>
      <c r="F54" s="108"/>
      <c r="G54" s="109">
        <f t="shared" si="8"/>
        <v>321095</v>
      </c>
      <c r="H54" s="112"/>
      <c r="I54" s="112">
        <v>321095</v>
      </c>
      <c r="J54" s="112"/>
      <c r="K54" s="115"/>
      <c r="L54" s="112"/>
      <c r="M54" s="110">
        <f t="shared" si="2"/>
        <v>321095</v>
      </c>
      <c r="N54" s="112"/>
      <c r="O54" s="112"/>
      <c r="P54" s="112"/>
      <c r="Q54" s="108"/>
      <c r="R54" s="108"/>
      <c r="S54" s="109">
        <f t="shared" si="9"/>
        <v>0</v>
      </c>
      <c r="T54" s="106">
        <f t="shared" si="5"/>
        <v>0</v>
      </c>
      <c r="U54" s="111">
        <f t="shared" si="14"/>
        <v>0</v>
      </c>
      <c r="V54" s="111">
        <f t="shared" si="15"/>
        <v>321095</v>
      </c>
      <c r="W54" s="111">
        <f t="shared" si="16"/>
        <v>0</v>
      </c>
      <c r="X54" s="111">
        <f t="shared" si="11"/>
        <v>0</v>
      </c>
      <c r="Y54" s="111">
        <f t="shared" si="17"/>
        <v>0</v>
      </c>
      <c r="Z54" s="111">
        <f t="shared" si="13"/>
        <v>321095</v>
      </c>
    </row>
    <row r="55" spans="1:26" ht="12.75" thickBot="1" x14ac:dyDescent="0.25">
      <c r="A55" s="115">
        <v>1612</v>
      </c>
      <c r="B55" s="146" t="s">
        <v>116</v>
      </c>
      <c r="C55" s="112"/>
      <c r="D55" s="112"/>
      <c r="E55" s="112"/>
      <c r="F55" s="108"/>
      <c r="G55" s="109">
        <f t="shared" si="8"/>
        <v>0</v>
      </c>
      <c r="H55" s="112"/>
      <c r="I55" s="112"/>
      <c r="J55" s="112"/>
      <c r="K55" s="115"/>
      <c r="L55" s="112"/>
      <c r="M55" s="110">
        <f t="shared" si="2"/>
        <v>0</v>
      </c>
      <c r="N55" s="112"/>
      <c r="O55" s="112"/>
      <c r="P55" s="112"/>
      <c r="Q55" s="108"/>
      <c r="R55" s="108"/>
      <c r="S55" s="109">
        <f t="shared" si="9"/>
        <v>0</v>
      </c>
      <c r="T55" s="106" t="e">
        <f t="shared" si="5"/>
        <v>#DIV/0!</v>
      </c>
      <c r="U55" s="111">
        <f t="shared" si="14"/>
        <v>0</v>
      </c>
      <c r="V55" s="111">
        <f t="shared" si="15"/>
        <v>0</v>
      </c>
      <c r="W55" s="111">
        <f t="shared" si="16"/>
        <v>0</v>
      </c>
      <c r="X55" s="111">
        <f t="shared" si="11"/>
        <v>0</v>
      </c>
      <c r="Y55" s="111">
        <f t="shared" si="17"/>
        <v>0</v>
      </c>
      <c r="Z55" s="111">
        <f t="shared" si="13"/>
        <v>0</v>
      </c>
    </row>
    <row r="56" spans="1:26" ht="12.75" thickBot="1" x14ac:dyDescent="0.25">
      <c r="A56" s="115">
        <v>1711</v>
      </c>
      <c r="B56" s="146" t="s">
        <v>117</v>
      </c>
      <c r="C56" s="112"/>
      <c r="D56" s="112"/>
      <c r="E56" s="112"/>
      <c r="F56" s="108"/>
      <c r="G56" s="109">
        <f t="shared" si="8"/>
        <v>0</v>
      </c>
      <c r="H56" s="112"/>
      <c r="I56" s="112"/>
      <c r="J56" s="112"/>
      <c r="K56" s="115"/>
      <c r="L56" s="112"/>
      <c r="M56" s="110">
        <f t="shared" si="2"/>
        <v>0</v>
      </c>
      <c r="N56" s="112"/>
      <c r="O56" s="112"/>
      <c r="P56" s="112"/>
      <c r="Q56" s="108"/>
      <c r="R56" s="108"/>
      <c r="S56" s="109">
        <f t="shared" si="9"/>
        <v>0</v>
      </c>
      <c r="T56" s="106" t="e">
        <f t="shared" si="5"/>
        <v>#DIV/0!</v>
      </c>
      <c r="U56" s="111">
        <f t="shared" si="14"/>
        <v>0</v>
      </c>
      <c r="V56" s="111">
        <f t="shared" si="15"/>
        <v>0</v>
      </c>
      <c r="W56" s="111">
        <f t="shared" si="16"/>
        <v>0</v>
      </c>
      <c r="X56" s="111">
        <f t="shared" si="11"/>
        <v>0</v>
      </c>
      <c r="Y56" s="111">
        <f t="shared" si="17"/>
        <v>0</v>
      </c>
      <c r="Z56" s="111">
        <f t="shared" si="13"/>
        <v>0</v>
      </c>
    </row>
    <row r="57" spans="1:26" ht="12.75" thickBot="1" x14ac:dyDescent="0.25">
      <c r="A57" s="115">
        <v>1712</v>
      </c>
      <c r="B57" s="146" t="s">
        <v>118</v>
      </c>
      <c r="C57" s="112"/>
      <c r="D57" s="112">
        <v>4932</v>
      </c>
      <c r="E57" s="112">
        <v>330900</v>
      </c>
      <c r="F57" s="108"/>
      <c r="G57" s="109">
        <f t="shared" si="8"/>
        <v>335832</v>
      </c>
      <c r="H57" s="112"/>
      <c r="I57" s="112">
        <v>4932</v>
      </c>
      <c r="J57" s="112">
        <v>330900</v>
      </c>
      <c r="K57" s="115"/>
      <c r="L57" s="112"/>
      <c r="M57" s="110">
        <f t="shared" si="2"/>
        <v>335832</v>
      </c>
      <c r="N57" s="112"/>
      <c r="O57" s="112"/>
      <c r="P57" s="112">
        <v>27496</v>
      </c>
      <c r="Q57" s="108"/>
      <c r="R57" s="108"/>
      <c r="S57" s="109">
        <f t="shared" si="9"/>
        <v>27496</v>
      </c>
      <c r="T57" s="106">
        <f t="shared" si="5"/>
        <v>8.1874270468567614E-2</v>
      </c>
      <c r="U57" s="111">
        <f t="shared" si="14"/>
        <v>0</v>
      </c>
      <c r="V57" s="111">
        <f t="shared" si="15"/>
        <v>4932</v>
      </c>
      <c r="W57" s="111">
        <f t="shared" si="16"/>
        <v>303404</v>
      </c>
      <c r="X57" s="111">
        <f t="shared" si="11"/>
        <v>0</v>
      </c>
      <c r="Y57" s="111">
        <f t="shared" si="17"/>
        <v>0</v>
      </c>
      <c r="Z57" s="111">
        <f t="shared" si="13"/>
        <v>308336</v>
      </c>
    </row>
    <row r="58" spans="1:26" ht="12.75" thickBot="1" x14ac:dyDescent="0.25">
      <c r="A58" s="115">
        <v>1713</v>
      </c>
      <c r="B58" s="146" t="s">
        <v>119</v>
      </c>
      <c r="C58" s="112"/>
      <c r="D58" s="112">
        <v>5080</v>
      </c>
      <c r="E58" s="112">
        <v>176098</v>
      </c>
      <c r="F58" s="108"/>
      <c r="G58" s="109">
        <f t="shared" si="8"/>
        <v>181178</v>
      </c>
      <c r="H58" s="112"/>
      <c r="I58" s="112">
        <v>5080</v>
      </c>
      <c r="J58" s="112">
        <v>176098</v>
      </c>
      <c r="K58" s="115"/>
      <c r="L58" s="112"/>
      <c r="M58" s="110">
        <f t="shared" si="2"/>
        <v>181178</v>
      </c>
      <c r="N58" s="112"/>
      <c r="O58" s="112"/>
      <c r="P58" s="112">
        <v>14813.76</v>
      </c>
      <c r="Q58" s="108"/>
      <c r="R58" s="108"/>
      <c r="S58" s="109">
        <f t="shared" si="9"/>
        <v>14813.76</v>
      </c>
      <c r="T58" s="106">
        <f t="shared" si="5"/>
        <v>8.1763569528309182E-2</v>
      </c>
      <c r="U58" s="111">
        <f t="shared" si="14"/>
        <v>0</v>
      </c>
      <c r="V58" s="111">
        <f t="shared" si="15"/>
        <v>5080</v>
      </c>
      <c r="W58" s="111">
        <f t="shared" si="16"/>
        <v>161284.24</v>
      </c>
      <c r="X58" s="111">
        <f t="shared" si="11"/>
        <v>0</v>
      </c>
      <c r="Y58" s="111">
        <f t="shared" si="17"/>
        <v>0</v>
      </c>
      <c r="Z58" s="111">
        <f t="shared" si="13"/>
        <v>166364.24</v>
      </c>
    </row>
    <row r="59" spans="1:26" ht="12.75" thickBot="1" x14ac:dyDescent="0.25">
      <c r="A59" s="115">
        <v>1714</v>
      </c>
      <c r="B59" s="146" t="s">
        <v>120</v>
      </c>
      <c r="C59" s="112"/>
      <c r="D59" s="112"/>
      <c r="E59" s="112"/>
      <c r="F59" s="108"/>
      <c r="G59" s="109">
        <f t="shared" si="8"/>
        <v>0</v>
      </c>
      <c r="H59" s="112"/>
      <c r="I59" s="112"/>
      <c r="J59" s="112"/>
      <c r="K59" s="115"/>
      <c r="L59" s="112"/>
      <c r="M59" s="110">
        <f t="shared" si="2"/>
        <v>0</v>
      </c>
      <c r="N59" s="112"/>
      <c r="O59" s="112"/>
      <c r="P59" s="112"/>
      <c r="Q59" s="108"/>
      <c r="R59" s="108"/>
      <c r="S59" s="109">
        <f t="shared" si="9"/>
        <v>0</v>
      </c>
      <c r="T59" s="106" t="e">
        <f t="shared" si="5"/>
        <v>#DIV/0!</v>
      </c>
      <c r="U59" s="111">
        <f t="shared" si="14"/>
        <v>0</v>
      </c>
      <c r="V59" s="111">
        <f t="shared" si="15"/>
        <v>0</v>
      </c>
      <c r="W59" s="111">
        <f t="shared" si="16"/>
        <v>0</v>
      </c>
      <c r="X59" s="111">
        <f t="shared" si="11"/>
        <v>0</v>
      </c>
      <c r="Y59" s="111">
        <f t="shared" si="17"/>
        <v>0</v>
      </c>
      <c r="Z59" s="111">
        <f t="shared" si="13"/>
        <v>0</v>
      </c>
    </row>
    <row r="60" spans="1:26" ht="12.75" thickBot="1" x14ac:dyDescent="0.25">
      <c r="A60" s="115">
        <v>1715</v>
      </c>
      <c r="B60" s="146" t="s">
        <v>121</v>
      </c>
      <c r="C60" s="112"/>
      <c r="D60" s="112">
        <v>3716</v>
      </c>
      <c r="E60" s="112">
        <v>314410</v>
      </c>
      <c r="F60" s="108"/>
      <c r="G60" s="109">
        <f t="shared" si="8"/>
        <v>318126</v>
      </c>
      <c r="H60" s="112"/>
      <c r="I60" s="112">
        <v>3716</v>
      </c>
      <c r="J60" s="112">
        <v>314410</v>
      </c>
      <c r="K60" s="115"/>
      <c r="L60" s="112"/>
      <c r="M60" s="110">
        <f t="shared" si="2"/>
        <v>318126</v>
      </c>
      <c r="N60" s="112"/>
      <c r="O60" s="112"/>
      <c r="P60" s="112"/>
      <c r="Q60" s="108"/>
      <c r="R60" s="108"/>
      <c r="S60" s="109">
        <f t="shared" si="9"/>
        <v>0</v>
      </c>
      <c r="T60" s="106">
        <f t="shared" si="5"/>
        <v>0</v>
      </c>
      <c r="U60" s="111">
        <f t="shared" si="14"/>
        <v>0</v>
      </c>
      <c r="V60" s="111">
        <f t="shared" si="15"/>
        <v>3716</v>
      </c>
      <c r="W60" s="111">
        <f t="shared" si="16"/>
        <v>314410</v>
      </c>
      <c r="X60" s="111">
        <f t="shared" si="11"/>
        <v>0</v>
      </c>
      <c r="Y60" s="111">
        <f t="shared" si="17"/>
        <v>0</v>
      </c>
      <c r="Z60" s="111">
        <f t="shared" si="13"/>
        <v>318126</v>
      </c>
    </row>
    <row r="61" spans="1:26" ht="12.75" thickBot="1" x14ac:dyDescent="0.25">
      <c r="A61" s="115">
        <v>1716</v>
      </c>
      <c r="B61" s="146" t="s">
        <v>122</v>
      </c>
      <c r="C61" s="112"/>
      <c r="D61" s="112"/>
      <c r="E61" s="112"/>
      <c r="F61" s="108"/>
      <c r="G61" s="109">
        <f t="shared" si="8"/>
        <v>0</v>
      </c>
      <c r="H61" s="112"/>
      <c r="I61" s="112"/>
      <c r="J61" s="112"/>
      <c r="K61" s="115"/>
      <c r="L61" s="112"/>
      <c r="M61" s="110">
        <f t="shared" si="2"/>
        <v>0</v>
      </c>
      <c r="N61" s="112"/>
      <c r="O61" s="112"/>
      <c r="P61" s="112"/>
      <c r="Q61" s="108"/>
      <c r="R61" s="108"/>
      <c r="S61" s="109">
        <f t="shared" si="9"/>
        <v>0</v>
      </c>
      <c r="T61" s="106" t="e">
        <f t="shared" si="5"/>
        <v>#DIV/0!</v>
      </c>
      <c r="U61" s="111">
        <f t="shared" si="14"/>
        <v>0</v>
      </c>
      <c r="V61" s="111">
        <f t="shared" si="15"/>
        <v>0</v>
      </c>
      <c r="W61" s="111">
        <f t="shared" si="16"/>
        <v>0</v>
      </c>
      <c r="X61" s="111">
        <f t="shared" si="11"/>
        <v>0</v>
      </c>
      <c r="Y61" s="111">
        <f t="shared" si="17"/>
        <v>0</v>
      </c>
      <c r="Z61" s="111">
        <f t="shared" si="13"/>
        <v>0</v>
      </c>
    </row>
    <row r="62" spans="1:26" ht="24.75" thickBot="1" x14ac:dyDescent="0.25">
      <c r="A62" s="115">
        <v>1717</v>
      </c>
      <c r="B62" s="146" t="s">
        <v>123</v>
      </c>
      <c r="C62" s="112"/>
      <c r="D62" s="112"/>
      <c r="E62" s="112"/>
      <c r="F62" s="108"/>
      <c r="G62" s="109">
        <f t="shared" si="8"/>
        <v>0</v>
      </c>
      <c r="H62" s="112"/>
      <c r="I62" s="112"/>
      <c r="J62" s="112"/>
      <c r="K62" s="115"/>
      <c r="L62" s="112"/>
      <c r="M62" s="110">
        <f>SUM(H62:L62)</f>
        <v>0</v>
      </c>
      <c r="N62" s="112"/>
      <c r="O62" s="112"/>
      <c r="P62" s="112"/>
      <c r="Q62" s="108"/>
      <c r="R62" s="108"/>
      <c r="S62" s="109">
        <f t="shared" si="9"/>
        <v>0</v>
      </c>
      <c r="T62" s="106" t="e">
        <f t="shared" si="5"/>
        <v>#DIV/0!</v>
      </c>
      <c r="U62" s="111">
        <f t="shared" si="14"/>
        <v>0</v>
      </c>
      <c r="V62" s="111">
        <f t="shared" si="15"/>
        <v>0</v>
      </c>
      <c r="W62" s="111">
        <f t="shared" si="16"/>
        <v>0</v>
      </c>
      <c r="X62" s="111">
        <f t="shared" si="11"/>
        <v>0</v>
      </c>
      <c r="Y62" s="111">
        <f t="shared" si="17"/>
        <v>0</v>
      </c>
      <c r="Z62" s="111">
        <f t="shared" si="13"/>
        <v>0</v>
      </c>
    </row>
    <row r="63" spans="1:26" ht="12.75" thickBot="1" x14ac:dyDescent="0.25">
      <c r="A63" s="115">
        <v>1718</v>
      </c>
      <c r="B63" s="146" t="s">
        <v>124</v>
      </c>
      <c r="C63" s="112"/>
      <c r="D63" s="112"/>
      <c r="E63" s="112"/>
      <c r="F63" s="108"/>
      <c r="G63" s="109">
        <f t="shared" si="8"/>
        <v>0</v>
      </c>
      <c r="H63" s="112"/>
      <c r="I63" s="112"/>
      <c r="J63" s="112"/>
      <c r="K63" s="115"/>
      <c r="L63" s="112"/>
      <c r="M63" s="110">
        <f t="shared" si="2"/>
        <v>0</v>
      </c>
      <c r="N63" s="112"/>
      <c r="O63" s="112"/>
      <c r="P63" s="112"/>
      <c r="Q63" s="108"/>
      <c r="R63" s="108"/>
      <c r="S63" s="109">
        <f t="shared" si="9"/>
        <v>0</v>
      </c>
      <c r="T63" s="106" t="e">
        <f t="shared" si="5"/>
        <v>#DIV/0!</v>
      </c>
      <c r="U63" s="111">
        <f t="shared" si="14"/>
        <v>0</v>
      </c>
      <c r="V63" s="111">
        <f t="shared" si="15"/>
        <v>0</v>
      </c>
      <c r="W63" s="111">
        <f t="shared" si="16"/>
        <v>0</v>
      </c>
      <c r="X63" s="111">
        <f t="shared" si="11"/>
        <v>0</v>
      </c>
      <c r="Y63" s="111">
        <f t="shared" si="17"/>
        <v>0</v>
      </c>
      <c r="Z63" s="111">
        <f t="shared" si="13"/>
        <v>0</v>
      </c>
    </row>
    <row r="64" spans="1:26" ht="12.75" thickBot="1" x14ac:dyDescent="0.25">
      <c r="A64" s="119">
        <v>1719</v>
      </c>
      <c r="B64" s="148" t="s">
        <v>125</v>
      </c>
      <c r="C64" s="118"/>
      <c r="D64" s="118"/>
      <c r="E64" s="118"/>
      <c r="F64" s="310"/>
      <c r="G64" s="109">
        <f t="shared" si="8"/>
        <v>0</v>
      </c>
      <c r="H64" s="118"/>
      <c r="I64" s="118"/>
      <c r="J64" s="118"/>
      <c r="K64" s="119"/>
      <c r="L64" s="118"/>
      <c r="M64" s="110">
        <f t="shared" si="2"/>
        <v>0</v>
      </c>
      <c r="N64" s="118"/>
      <c r="O64" s="118"/>
      <c r="P64" s="118"/>
      <c r="Q64" s="310"/>
      <c r="R64" s="310"/>
      <c r="S64" s="109">
        <f t="shared" si="9"/>
        <v>0</v>
      </c>
      <c r="T64" s="106" t="e">
        <f t="shared" si="5"/>
        <v>#DIV/0!</v>
      </c>
      <c r="U64" s="121">
        <f t="shared" si="14"/>
        <v>0</v>
      </c>
      <c r="V64" s="121">
        <f t="shared" si="15"/>
        <v>0</v>
      </c>
      <c r="W64" s="121">
        <f t="shared" si="16"/>
        <v>0</v>
      </c>
      <c r="X64" s="111">
        <f t="shared" si="11"/>
        <v>0</v>
      </c>
      <c r="Y64" s="121">
        <f t="shared" si="17"/>
        <v>0</v>
      </c>
      <c r="Z64" s="121">
        <f t="shared" si="13"/>
        <v>0</v>
      </c>
    </row>
    <row r="65" spans="1:26" ht="12.75" thickBot="1" x14ac:dyDescent="0.25">
      <c r="A65" s="151">
        <v>2000</v>
      </c>
      <c r="B65" s="149" t="s">
        <v>646</v>
      </c>
      <c r="C65" s="105">
        <f t="shared" ref="C65:Y65" si="18">SUM(C66:C129)</f>
        <v>429120</v>
      </c>
      <c r="D65" s="105">
        <f t="shared" si="18"/>
        <v>393984</v>
      </c>
      <c r="E65" s="105">
        <f t="shared" si="18"/>
        <v>0</v>
      </c>
      <c r="F65" s="105">
        <f t="shared" si="18"/>
        <v>0</v>
      </c>
      <c r="G65" s="105">
        <f>SUM(C65+D65+E65+F65)</f>
        <v>823104</v>
      </c>
      <c r="H65" s="105">
        <f t="shared" si="18"/>
        <v>429120</v>
      </c>
      <c r="I65" s="105">
        <f t="shared" si="18"/>
        <v>393984</v>
      </c>
      <c r="J65" s="105">
        <f t="shared" si="18"/>
        <v>0</v>
      </c>
      <c r="K65" s="105">
        <f t="shared" si="18"/>
        <v>0</v>
      </c>
      <c r="L65" s="105">
        <f t="shared" si="18"/>
        <v>77296</v>
      </c>
      <c r="M65" s="105">
        <f>SUM(H65+I65+J65+K65+L65)</f>
        <v>900400</v>
      </c>
      <c r="N65" s="105">
        <f t="shared" si="18"/>
        <v>171</v>
      </c>
      <c r="O65" s="105">
        <f t="shared" si="18"/>
        <v>0</v>
      </c>
      <c r="P65" s="105">
        <f t="shared" si="18"/>
        <v>0</v>
      </c>
      <c r="Q65" s="105">
        <f t="shared" si="18"/>
        <v>0</v>
      </c>
      <c r="R65" s="105">
        <f t="shared" si="18"/>
        <v>0</v>
      </c>
      <c r="S65" s="105">
        <f>SUM(N65+O65+P65+Q65+R65)</f>
        <v>171</v>
      </c>
      <c r="T65" s="106">
        <f t="shared" si="5"/>
        <v>1.8991559306974677E-4</v>
      </c>
      <c r="U65" s="105">
        <f t="shared" si="18"/>
        <v>428949</v>
      </c>
      <c r="V65" s="105">
        <f t="shared" si="18"/>
        <v>393984</v>
      </c>
      <c r="W65" s="105">
        <f t="shared" si="18"/>
        <v>0</v>
      </c>
      <c r="X65" s="105">
        <f t="shared" si="18"/>
        <v>0</v>
      </c>
      <c r="Y65" s="105">
        <f t="shared" si="18"/>
        <v>77296</v>
      </c>
      <c r="Z65" s="107">
        <f>SUM(U65+V65+W65+X65+Y65)</f>
        <v>900229</v>
      </c>
    </row>
    <row r="66" spans="1:26" ht="12.75" thickBot="1" x14ac:dyDescent="0.25">
      <c r="A66" s="116">
        <v>2111</v>
      </c>
      <c r="B66" s="145" t="s">
        <v>126</v>
      </c>
      <c r="C66" s="108">
        <v>45000</v>
      </c>
      <c r="D66" s="108">
        <v>39700</v>
      </c>
      <c r="E66" s="108"/>
      <c r="F66" s="108"/>
      <c r="G66" s="109">
        <f>SUM(C66:E66)</f>
        <v>84700</v>
      </c>
      <c r="H66" s="108">
        <v>45000</v>
      </c>
      <c r="I66" s="108">
        <v>39700</v>
      </c>
      <c r="J66" s="116"/>
      <c r="K66" s="116"/>
      <c r="L66" s="108">
        <v>15000</v>
      </c>
      <c r="M66" s="110">
        <f>SUM(H66:L66)</f>
        <v>99700</v>
      </c>
      <c r="N66" s="108"/>
      <c r="O66" s="108"/>
      <c r="P66" s="108"/>
      <c r="Q66" s="108"/>
      <c r="R66" s="108"/>
      <c r="S66" s="108">
        <f t="shared" si="9"/>
        <v>0</v>
      </c>
      <c r="T66" s="106">
        <f t="shared" si="5"/>
        <v>0</v>
      </c>
      <c r="U66" s="111">
        <f t="shared" ref="U66:U97" si="19">H66-N66</f>
        <v>45000</v>
      </c>
      <c r="V66" s="111">
        <f t="shared" ref="V66:V97" si="20">+I66-O66</f>
        <v>39700</v>
      </c>
      <c r="W66" s="111">
        <f t="shared" ref="W66:W97" si="21">J66-P66</f>
        <v>0</v>
      </c>
      <c r="X66" s="111">
        <f t="shared" si="11"/>
        <v>0</v>
      </c>
      <c r="Y66" s="111">
        <f t="shared" ref="Y66:Y97" si="22">L66-R66</f>
        <v>15000</v>
      </c>
      <c r="Z66" s="111">
        <f t="shared" si="13"/>
        <v>99700</v>
      </c>
    </row>
    <row r="67" spans="1:26" ht="12.75" thickBot="1" x14ac:dyDescent="0.25">
      <c r="A67" s="115">
        <v>2121</v>
      </c>
      <c r="B67" s="146" t="s">
        <v>127</v>
      </c>
      <c r="C67" s="112"/>
      <c r="D67" s="112"/>
      <c r="E67" s="112"/>
      <c r="F67" s="108"/>
      <c r="G67" s="109">
        <f t="shared" ref="G67:G129" si="23">SUM(C67:E67)</f>
        <v>0</v>
      </c>
      <c r="H67" s="112"/>
      <c r="I67" s="112"/>
      <c r="J67" s="115"/>
      <c r="K67" s="115"/>
      <c r="L67" s="112"/>
      <c r="M67" s="110">
        <f t="shared" ref="M67:M129" si="24">SUM(H67:L67)</f>
        <v>0</v>
      </c>
      <c r="N67" s="112"/>
      <c r="O67" s="112"/>
      <c r="P67" s="112"/>
      <c r="Q67" s="112"/>
      <c r="R67" s="112"/>
      <c r="S67" s="112">
        <f t="shared" si="9"/>
        <v>0</v>
      </c>
      <c r="T67" s="106" t="e">
        <f t="shared" si="5"/>
        <v>#DIV/0!</v>
      </c>
      <c r="U67" s="111">
        <f t="shared" si="19"/>
        <v>0</v>
      </c>
      <c r="V67" s="111">
        <f t="shared" si="20"/>
        <v>0</v>
      </c>
      <c r="W67" s="111">
        <f t="shared" si="21"/>
        <v>0</v>
      </c>
      <c r="X67" s="111">
        <f t="shared" si="11"/>
        <v>0</v>
      </c>
      <c r="Y67" s="111">
        <f t="shared" si="22"/>
        <v>0</v>
      </c>
      <c r="Z67" s="111">
        <f t="shared" si="13"/>
        <v>0</v>
      </c>
    </row>
    <row r="68" spans="1:26" ht="12.75" thickBot="1" x14ac:dyDescent="0.25">
      <c r="A68" s="115">
        <v>2131</v>
      </c>
      <c r="B68" s="146" t="s">
        <v>128</v>
      </c>
      <c r="C68" s="112"/>
      <c r="D68" s="112"/>
      <c r="E68" s="112"/>
      <c r="F68" s="108"/>
      <c r="G68" s="109">
        <f t="shared" si="23"/>
        <v>0</v>
      </c>
      <c r="H68" s="112"/>
      <c r="I68" s="112"/>
      <c r="J68" s="115"/>
      <c r="K68" s="115"/>
      <c r="L68" s="112"/>
      <c r="M68" s="110">
        <f t="shared" si="24"/>
        <v>0</v>
      </c>
      <c r="N68" s="112"/>
      <c r="O68" s="112"/>
      <c r="P68" s="112"/>
      <c r="Q68" s="112"/>
      <c r="R68" s="112"/>
      <c r="S68" s="112">
        <f t="shared" si="9"/>
        <v>0</v>
      </c>
      <c r="T68" s="106" t="e">
        <f t="shared" si="5"/>
        <v>#DIV/0!</v>
      </c>
      <c r="U68" s="111">
        <f t="shared" si="19"/>
        <v>0</v>
      </c>
      <c r="V68" s="111">
        <f t="shared" si="20"/>
        <v>0</v>
      </c>
      <c r="W68" s="111">
        <f t="shared" si="21"/>
        <v>0</v>
      </c>
      <c r="X68" s="111">
        <f t="shared" si="11"/>
        <v>0</v>
      </c>
      <c r="Y68" s="111">
        <f t="shared" si="22"/>
        <v>0</v>
      </c>
      <c r="Z68" s="111">
        <f t="shared" si="13"/>
        <v>0</v>
      </c>
    </row>
    <row r="69" spans="1:26" ht="24.75" thickBot="1" x14ac:dyDescent="0.25">
      <c r="A69" s="115">
        <v>2141</v>
      </c>
      <c r="B69" s="146" t="s">
        <v>129</v>
      </c>
      <c r="C69" s="112">
        <v>40000</v>
      </c>
      <c r="D69" s="112">
        <v>20200</v>
      </c>
      <c r="E69" s="112"/>
      <c r="F69" s="108"/>
      <c r="G69" s="109">
        <f t="shared" si="23"/>
        <v>60200</v>
      </c>
      <c r="H69" s="112">
        <v>40000</v>
      </c>
      <c r="I69" s="112">
        <v>20200</v>
      </c>
      <c r="J69" s="115"/>
      <c r="K69" s="115"/>
      <c r="L69" s="112"/>
      <c r="M69" s="110">
        <f t="shared" si="24"/>
        <v>60200</v>
      </c>
      <c r="N69" s="112"/>
      <c r="O69" s="112"/>
      <c r="P69" s="112"/>
      <c r="Q69" s="112"/>
      <c r="R69" s="112"/>
      <c r="S69" s="112">
        <f t="shared" si="9"/>
        <v>0</v>
      </c>
      <c r="T69" s="106">
        <f t="shared" si="5"/>
        <v>0</v>
      </c>
      <c r="U69" s="111">
        <f t="shared" si="19"/>
        <v>40000</v>
      </c>
      <c r="V69" s="111">
        <f t="shared" si="20"/>
        <v>20200</v>
      </c>
      <c r="W69" s="111">
        <f t="shared" si="21"/>
        <v>0</v>
      </c>
      <c r="X69" s="111">
        <f t="shared" si="11"/>
        <v>0</v>
      </c>
      <c r="Y69" s="111">
        <f t="shared" si="22"/>
        <v>0</v>
      </c>
      <c r="Z69" s="111">
        <f t="shared" si="13"/>
        <v>60200</v>
      </c>
    </row>
    <row r="70" spans="1:26" ht="12.75" thickBot="1" x14ac:dyDescent="0.25">
      <c r="A70" s="115">
        <v>2151</v>
      </c>
      <c r="B70" s="146" t="s">
        <v>130</v>
      </c>
      <c r="C70" s="112">
        <v>44300</v>
      </c>
      <c r="D70" s="112"/>
      <c r="E70" s="112"/>
      <c r="F70" s="108"/>
      <c r="G70" s="109">
        <f t="shared" si="23"/>
        <v>44300</v>
      </c>
      <c r="H70" s="112">
        <v>44300</v>
      </c>
      <c r="I70" s="112"/>
      <c r="J70" s="115"/>
      <c r="K70" s="115"/>
      <c r="L70" s="112">
        <v>700</v>
      </c>
      <c r="M70" s="110">
        <f t="shared" si="24"/>
        <v>45000</v>
      </c>
      <c r="N70" s="112"/>
      <c r="O70" s="112"/>
      <c r="P70" s="112"/>
      <c r="Q70" s="112"/>
      <c r="R70" s="112"/>
      <c r="S70" s="112">
        <f t="shared" si="9"/>
        <v>0</v>
      </c>
      <c r="T70" s="106">
        <f t="shared" si="5"/>
        <v>0</v>
      </c>
      <c r="U70" s="111">
        <f t="shared" si="19"/>
        <v>44300</v>
      </c>
      <c r="V70" s="111">
        <f t="shared" si="20"/>
        <v>0</v>
      </c>
      <c r="W70" s="111">
        <f t="shared" si="21"/>
        <v>0</v>
      </c>
      <c r="X70" s="111">
        <f t="shared" si="11"/>
        <v>0</v>
      </c>
      <c r="Y70" s="111">
        <f t="shared" si="22"/>
        <v>700</v>
      </c>
      <c r="Z70" s="111">
        <f t="shared" si="13"/>
        <v>45000</v>
      </c>
    </row>
    <row r="71" spans="1:26" ht="12.75" thickBot="1" x14ac:dyDescent="0.25">
      <c r="A71" s="115">
        <v>2161</v>
      </c>
      <c r="B71" s="146" t="s">
        <v>131</v>
      </c>
      <c r="C71" s="112">
        <v>25800</v>
      </c>
      <c r="D71" s="112">
        <v>20000</v>
      </c>
      <c r="E71" s="112"/>
      <c r="F71" s="108"/>
      <c r="G71" s="109">
        <f t="shared" si="23"/>
        <v>45800</v>
      </c>
      <c r="H71" s="112">
        <v>25800</v>
      </c>
      <c r="I71" s="112">
        <v>20000</v>
      </c>
      <c r="J71" s="115"/>
      <c r="K71" s="115"/>
      <c r="L71" s="112"/>
      <c r="M71" s="110">
        <f t="shared" si="24"/>
        <v>45800</v>
      </c>
      <c r="N71" s="112"/>
      <c r="O71" s="112"/>
      <c r="P71" s="112"/>
      <c r="Q71" s="112"/>
      <c r="R71" s="112"/>
      <c r="S71" s="112">
        <f t="shared" si="9"/>
        <v>0</v>
      </c>
      <c r="T71" s="106">
        <f t="shared" ref="T71:T134" si="25">S71/M71</f>
        <v>0</v>
      </c>
      <c r="U71" s="111">
        <f t="shared" si="19"/>
        <v>25800</v>
      </c>
      <c r="V71" s="111">
        <f t="shared" si="20"/>
        <v>20000</v>
      </c>
      <c r="W71" s="111">
        <f t="shared" si="21"/>
        <v>0</v>
      </c>
      <c r="X71" s="111">
        <f t="shared" si="11"/>
        <v>0</v>
      </c>
      <c r="Y71" s="111">
        <f t="shared" si="22"/>
        <v>0</v>
      </c>
      <c r="Z71" s="111">
        <f t="shared" si="13"/>
        <v>45800</v>
      </c>
    </row>
    <row r="72" spans="1:26" ht="12.75" thickBot="1" x14ac:dyDescent="0.25">
      <c r="A72" s="115">
        <v>2171</v>
      </c>
      <c r="B72" s="146" t="s">
        <v>132</v>
      </c>
      <c r="C72" s="112">
        <v>44516</v>
      </c>
      <c r="D72" s="112">
        <v>51684</v>
      </c>
      <c r="E72" s="112"/>
      <c r="F72" s="108"/>
      <c r="G72" s="109">
        <f t="shared" si="23"/>
        <v>96200</v>
      </c>
      <c r="H72" s="112">
        <v>44516</v>
      </c>
      <c r="I72" s="112">
        <v>51684</v>
      </c>
      <c r="J72" s="115"/>
      <c r="K72" s="115"/>
      <c r="L72" s="112">
        <v>9300</v>
      </c>
      <c r="M72" s="110">
        <f t="shared" si="24"/>
        <v>105500</v>
      </c>
      <c r="N72" s="112"/>
      <c r="O72" s="112"/>
      <c r="P72" s="112"/>
      <c r="Q72" s="112"/>
      <c r="R72" s="112"/>
      <c r="S72" s="112">
        <f t="shared" ref="S72:S135" si="26">SUM(N72:R72)</f>
        <v>0</v>
      </c>
      <c r="T72" s="106">
        <f t="shared" si="25"/>
        <v>0</v>
      </c>
      <c r="U72" s="111">
        <f t="shared" si="19"/>
        <v>44516</v>
      </c>
      <c r="V72" s="111">
        <f t="shared" si="20"/>
        <v>51684</v>
      </c>
      <c r="W72" s="111">
        <f t="shared" si="21"/>
        <v>0</v>
      </c>
      <c r="X72" s="111">
        <f t="shared" ref="X72:X129" si="27">K72-Q72</f>
        <v>0</v>
      </c>
      <c r="Y72" s="111">
        <f t="shared" si="22"/>
        <v>9300</v>
      </c>
      <c r="Z72" s="111">
        <f t="shared" si="13"/>
        <v>105500</v>
      </c>
    </row>
    <row r="73" spans="1:26" ht="24.75" thickBot="1" x14ac:dyDescent="0.25">
      <c r="A73" s="115">
        <v>2181</v>
      </c>
      <c r="B73" s="146" t="s">
        <v>133</v>
      </c>
      <c r="C73" s="112"/>
      <c r="D73" s="112"/>
      <c r="E73" s="112"/>
      <c r="F73" s="108"/>
      <c r="G73" s="109">
        <f t="shared" si="23"/>
        <v>0</v>
      </c>
      <c r="H73" s="112"/>
      <c r="I73" s="112"/>
      <c r="J73" s="115"/>
      <c r="K73" s="115"/>
      <c r="L73" s="112"/>
      <c r="M73" s="110">
        <f t="shared" si="24"/>
        <v>0</v>
      </c>
      <c r="N73" s="112"/>
      <c r="O73" s="112"/>
      <c r="P73" s="112"/>
      <c r="Q73" s="112"/>
      <c r="R73" s="112"/>
      <c r="S73" s="112">
        <f t="shared" si="26"/>
        <v>0</v>
      </c>
      <c r="T73" s="106" t="e">
        <f t="shared" si="25"/>
        <v>#DIV/0!</v>
      </c>
      <c r="U73" s="111">
        <f t="shared" si="19"/>
        <v>0</v>
      </c>
      <c r="V73" s="111">
        <f t="shared" si="20"/>
        <v>0</v>
      </c>
      <c r="W73" s="111">
        <f t="shared" si="21"/>
        <v>0</v>
      </c>
      <c r="X73" s="111">
        <f t="shared" si="27"/>
        <v>0</v>
      </c>
      <c r="Y73" s="111">
        <f t="shared" si="22"/>
        <v>0</v>
      </c>
      <c r="Z73" s="111">
        <f t="shared" ref="Z73:Z129" si="28">SUM(U73:Y73)</f>
        <v>0</v>
      </c>
    </row>
    <row r="74" spans="1:26" ht="12.75" thickBot="1" x14ac:dyDescent="0.25">
      <c r="A74" s="115">
        <v>2182</v>
      </c>
      <c r="B74" s="146" t="s">
        <v>134</v>
      </c>
      <c r="C74" s="112">
        <v>2400</v>
      </c>
      <c r="D74" s="112"/>
      <c r="E74" s="112"/>
      <c r="F74" s="108"/>
      <c r="G74" s="109">
        <f t="shared" si="23"/>
        <v>2400</v>
      </c>
      <c r="H74" s="112">
        <v>2400</v>
      </c>
      <c r="I74" s="112"/>
      <c r="J74" s="115"/>
      <c r="K74" s="115"/>
      <c r="L74" s="112"/>
      <c r="M74" s="110">
        <f t="shared" si="24"/>
        <v>2400</v>
      </c>
      <c r="N74" s="112"/>
      <c r="O74" s="112"/>
      <c r="P74" s="112"/>
      <c r="Q74" s="112"/>
      <c r="R74" s="112"/>
      <c r="S74" s="112">
        <f t="shared" si="26"/>
        <v>0</v>
      </c>
      <c r="T74" s="106">
        <f t="shared" si="25"/>
        <v>0</v>
      </c>
      <c r="U74" s="111">
        <f t="shared" si="19"/>
        <v>2400</v>
      </c>
      <c r="V74" s="111">
        <f t="shared" si="20"/>
        <v>0</v>
      </c>
      <c r="W74" s="111">
        <f t="shared" si="21"/>
        <v>0</v>
      </c>
      <c r="X74" s="111">
        <f t="shared" si="27"/>
        <v>0</v>
      </c>
      <c r="Y74" s="111">
        <f t="shared" si="22"/>
        <v>0</v>
      </c>
      <c r="Z74" s="111">
        <f t="shared" si="28"/>
        <v>2400</v>
      </c>
    </row>
    <row r="75" spans="1:26" ht="12.75" thickBot="1" x14ac:dyDescent="0.25">
      <c r="A75" s="115">
        <v>2183</v>
      </c>
      <c r="B75" s="146" t="s">
        <v>135</v>
      </c>
      <c r="C75" s="112"/>
      <c r="D75" s="112"/>
      <c r="E75" s="112"/>
      <c r="F75" s="108"/>
      <c r="G75" s="109">
        <f t="shared" si="23"/>
        <v>0</v>
      </c>
      <c r="H75" s="112"/>
      <c r="I75" s="112"/>
      <c r="J75" s="115"/>
      <c r="K75" s="115"/>
      <c r="L75" s="112"/>
      <c r="M75" s="110">
        <f t="shared" si="24"/>
        <v>0</v>
      </c>
      <c r="N75" s="112"/>
      <c r="O75" s="112"/>
      <c r="P75" s="112"/>
      <c r="Q75" s="112"/>
      <c r="R75" s="112"/>
      <c r="S75" s="112">
        <f t="shared" si="26"/>
        <v>0</v>
      </c>
      <c r="T75" s="106" t="e">
        <f t="shared" si="25"/>
        <v>#DIV/0!</v>
      </c>
      <c r="U75" s="111">
        <f t="shared" si="19"/>
        <v>0</v>
      </c>
      <c r="V75" s="111">
        <f t="shared" si="20"/>
        <v>0</v>
      </c>
      <c r="W75" s="111">
        <f t="shared" si="21"/>
        <v>0</v>
      </c>
      <c r="X75" s="111">
        <f t="shared" si="27"/>
        <v>0</v>
      </c>
      <c r="Y75" s="111">
        <f t="shared" si="22"/>
        <v>0</v>
      </c>
      <c r="Z75" s="111">
        <f t="shared" si="28"/>
        <v>0</v>
      </c>
    </row>
    <row r="76" spans="1:26" ht="24.75" thickBot="1" x14ac:dyDescent="0.25">
      <c r="A76" s="115">
        <v>2211</v>
      </c>
      <c r="B76" s="146" t="s">
        <v>136</v>
      </c>
      <c r="C76" s="112"/>
      <c r="D76" s="112"/>
      <c r="E76" s="112"/>
      <c r="F76" s="108"/>
      <c r="G76" s="109">
        <f t="shared" si="23"/>
        <v>0</v>
      </c>
      <c r="H76" s="112"/>
      <c r="I76" s="112"/>
      <c r="J76" s="115"/>
      <c r="K76" s="115"/>
      <c r="L76" s="112"/>
      <c r="M76" s="110">
        <f t="shared" si="24"/>
        <v>0</v>
      </c>
      <c r="N76" s="112"/>
      <c r="O76" s="112"/>
      <c r="P76" s="112"/>
      <c r="Q76" s="112"/>
      <c r="R76" s="112"/>
      <c r="S76" s="112">
        <f t="shared" si="26"/>
        <v>0</v>
      </c>
      <c r="T76" s="106" t="e">
        <f t="shared" si="25"/>
        <v>#DIV/0!</v>
      </c>
      <c r="U76" s="111">
        <f t="shared" si="19"/>
        <v>0</v>
      </c>
      <c r="V76" s="111">
        <f t="shared" si="20"/>
        <v>0</v>
      </c>
      <c r="W76" s="111">
        <f t="shared" si="21"/>
        <v>0</v>
      </c>
      <c r="X76" s="111">
        <f t="shared" si="27"/>
        <v>0</v>
      </c>
      <c r="Y76" s="111">
        <f t="shared" si="22"/>
        <v>0</v>
      </c>
      <c r="Z76" s="111">
        <f t="shared" si="28"/>
        <v>0</v>
      </c>
    </row>
    <row r="77" spans="1:26" ht="36.75" thickBot="1" x14ac:dyDescent="0.25">
      <c r="A77" s="115">
        <v>2212</v>
      </c>
      <c r="B77" s="146" t="s">
        <v>137</v>
      </c>
      <c r="C77" s="112">
        <v>9600</v>
      </c>
      <c r="D77" s="112">
        <v>30100</v>
      </c>
      <c r="E77" s="112"/>
      <c r="F77" s="108"/>
      <c r="G77" s="109">
        <f t="shared" si="23"/>
        <v>39700</v>
      </c>
      <c r="H77" s="112">
        <v>9600</v>
      </c>
      <c r="I77" s="112">
        <v>30100</v>
      </c>
      <c r="J77" s="115"/>
      <c r="K77" s="115"/>
      <c r="L77" s="112"/>
      <c r="M77" s="110">
        <f t="shared" si="24"/>
        <v>39700</v>
      </c>
      <c r="N77" s="112"/>
      <c r="O77" s="112"/>
      <c r="P77" s="112"/>
      <c r="Q77" s="112"/>
      <c r="R77" s="112"/>
      <c r="S77" s="112">
        <f t="shared" si="26"/>
        <v>0</v>
      </c>
      <c r="T77" s="106">
        <f t="shared" si="25"/>
        <v>0</v>
      </c>
      <c r="U77" s="111">
        <f t="shared" si="19"/>
        <v>9600</v>
      </c>
      <c r="V77" s="111">
        <f t="shared" si="20"/>
        <v>30100</v>
      </c>
      <c r="W77" s="111">
        <f t="shared" si="21"/>
        <v>0</v>
      </c>
      <c r="X77" s="111">
        <f t="shared" si="27"/>
        <v>0</v>
      </c>
      <c r="Y77" s="111">
        <f t="shared" si="22"/>
        <v>0</v>
      </c>
      <c r="Z77" s="111">
        <f t="shared" si="28"/>
        <v>39700</v>
      </c>
    </row>
    <row r="78" spans="1:26" ht="24.75" thickBot="1" x14ac:dyDescent="0.25">
      <c r="A78" s="115">
        <v>2213</v>
      </c>
      <c r="B78" s="146" t="s">
        <v>138</v>
      </c>
      <c r="C78" s="112"/>
      <c r="D78" s="112"/>
      <c r="E78" s="112"/>
      <c r="F78" s="108"/>
      <c r="G78" s="109">
        <f t="shared" si="23"/>
        <v>0</v>
      </c>
      <c r="H78" s="112"/>
      <c r="I78" s="112"/>
      <c r="J78" s="115"/>
      <c r="K78" s="115"/>
      <c r="L78" s="112"/>
      <c r="M78" s="110">
        <f t="shared" si="24"/>
        <v>0</v>
      </c>
      <c r="N78" s="112"/>
      <c r="O78" s="112"/>
      <c r="P78" s="112"/>
      <c r="Q78" s="112"/>
      <c r="R78" s="112"/>
      <c r="S78" s="112">
        <f t="shared" si="26"/>
        <v>0</v>
      </c>
      <c r="T78" s="106" t="e">
        <f t="shared" si="25"/>
        <v>#DIV/0!</v>
      </c>
      <c r="U78" s="111">
        <f t="shared" si="19"/>
        <v>0</v>
      </c>
      <c r="V78" s="111">
        <f t="shared" si="20"/>
        <v>0</v>
      </c>
      <c r="W78" s="111">
        <f t="shared" si="21"/>
        <v>0</v>
      </c>
      <c r="X78" s="111">
        <f t="shared" si="27"/>
        <v>0</v>
      </c>
      <c r="Y78" s="111">
        <f t="shared" si="22"/>
        <v>0</v>
      </c>
      <c r="Z78" s="111">
        <f t="shared" si="28"/>
        <v>0</v>
      </c>
    </row>
    <row r="79" spans="1:26" ht="24.75" thickBot="1" x14ac:dyDescent="0.3">
      <c r="A79" s="115">
        <v>2214</v>
      </c>
      <c r="B79" s="124" t="s">
        <v>139</v>
      </c>
      <c r="C79" s="112">
        <v>7800</v>
      </c>
      <c r="D79" s="112">
        <v>7200</v>
      </c>
      <c r="E79" s="112"/>
      <c r="F79" s="108"/>
      <c r="G79" s="109">
        <f t="shared" si="23"/>
        <v>15000</v>
      </c>
      <c r="H79" s="112">
        <v>7800</v>
      </c>
      <c r="I79" s="112">
        <v>7200</v>
      </c>
      <c r="J79" s="115"/>
      <c r="K79" s="115"/>
      <c r="L79" s="112"/>
      <c r="M79" s="110">
        <f t="shared" si="24"/>
        <v>15000</v>
      </c>
      <c r="N79" s="112">
        <v>171</v>
      </c>
      <c r="O79" s="112"/>
      <c r="P79" s="112"/>
      <c r="Q79" s="112"/>
      <c r="R79" s="112"/>
      <c r="S79" s="112">
        <f t="shared" si="26"/>
        <v>171</v>
      </c>
      <c r="T79" s="106">
        <f t="shared" si="25"/>
        <v>1.14E-2</v>
      </c>
      <c r="U79" s="111">
        <f t="shared" si="19"/>
        <v>7629</v>
      </c>
      <c r="V79" s="111">
        <f t="shared" si="20"/>
        <v>7200</v>
      </c>
      <c r="W79" s="111">
        <f t="shared" si="21"/>
        <v>0</v>
      </c>
      <c r="X79" s="111">
        <f t="shared" si="27"/>
        <v>0</v>
      </c>
      <c r="Y79" s="111">
        <f t="shared" si="22"/>
        <v>0</v>
      </c>
      <c r="Z79" s="111">
        <f t="shared" si="28"/>
        <v>14829</v>
      </c>
    </row>
    <row r="80" spans="1:26" ht="24.75" thickBot="1" x14ac:dyDescent="0.25">
      <c r="A80" s="115">
        <v>2215</v>
      </c>
      <c r="B80" s="146" t="s">
        <v>140</v>
      </c>
      <c r="C80" s="112"/>
      <c r="D80" s="112"/>
      <c r="E80" s="112"/>
      <c r="F80" s="108"/>
      <c r="G80" s="109">
        <f t="shared" si="23"/>
        <v>0</v>
      </c>
      <c r="H80" s="112"/>
      <c r="I80" s="112"/>
      <c r="J80" s="115"/>
      <c r="K80" s="115"/>
      <c r="L80" s="112"/>
      <c r="M80" s="110">
        <f t="shared" si="24"/>
        <v>0</v>
      </c>
      <c r="N80" s="112"/>
      <c r="O80" s="112"/>
      <c r="P80" s="112"/>
      <c r="Q80" s="112"/>
      <c r="R80" s="112"/>
      <c r="S80" s="112">
        <f t="shared" si="26"/>
        <v>0</v>
      </c>
      <c r="T80" s="106" t="e">
        <f t="shared" si="25"/>
        <v>#DIV/0!</v>
      </c>
      <c r="U80" s="111">
        <f t="shared" si="19"/>
        <v>0</v>
      </c>
      <c r="V80" s="111">
        <f t="shared" si="20"/>
        <v>0</v>
      </c>
      <c r="W80" s="111">
        <f t="shared" si="21"/>
        <v>0</v>
      </c>
      <c r="X80" s="111">
        <f t="shared" si="27"/>
        <v>0</v>
      </c>
      <c r="Y80" s="111">
        <f t="shared" si="22"/>
        <v>0</v>
      </c>
      <c r="Z80" s="111">
        <f t="shared" si="28"/>
        <v>0</v>
      </c>
    </row>
    <row r="81" spans="1:26" ht="24.75" thickBot="1" x14ac:dyDescent="0.25">
      <c r="A81" s="115">
        <v>2216</v>
      </c>
      <c r="B81" s="146" t="s">
        <v>141</v>
      </c>
      <c r="C81" s="112"/>
      <c r="D81" s="112"/>
      <c r="E81" s="112"/>
      <c r="F81" s="108"/>
      <c r="G81" s="109">
        <f t="shared" si="23"/>
        <v>0</v>
      </c>
      <c r="H81" s="112"/>
      <c r="I81" s="112"/>
      <c r="J81" s="115"/>
      <c r="K81" s="115"/>
      <c r="L81" s="112"/>
      <c r="M81" s="110">
        <f t="shared" si="24"/>
        <v>0</v>
      </c>
      <c r="N81" s="112"/>
      <c r="O81" s="112"/>
      <c r="P81" s="112"/>
      <c r="Q81" s="112"/>
      <c r="R81" s="112"/>
      <c r="S81" s="112">
        <f t="shared" si="26"/>
        <v>0</v>
      </c>
      <c r="T81" s="106" t="e">
        <f t="shared" si="25"/>
        <v>#DIV/0!</v>
      </c>
      <c r="U81" s="111">
        <f t="shared" si="19"/>
        <v>0</v>
      </c>
      <c r="V81" s="111">
        <f t="shared" si="20"/>
        <v>0</v>
      </c>
      <c r="W81" s="111">
        <f t="shared" si="21"/>
        <v>0</v>
      </c>
      <c r="X81" s="111">
        <f t="shared" si="27"/>
        <v>0</v>
      </c>
      <c r="Y81" s="111">
        <f t="shared" si="22"/>
        <v>0</v>
      </c>
      <c r="Z81" s="111">
        <f t="shared" si="28"/>
        <v>0</v>
      </c>
    </row>
    <row r="82" spans="1:26" ht="12.75" thickBot="1" x14ac:dyDescent="0.25">
      <c r="A82" s="115">
        <v>2221</v>
      </c>
      <c r="B82" s="146" t="s">
        <v>142</v>
      </c>
      <c r="C82" s="112"/>
      <c r="D82" s="112"/>
      <c r="E82" s="112"/>
      <c r="F82" s="108"/>
      <c r="G82" s="109">
        <f t="shared" si="23"/>
        <v>0</v>
      </c>
      <c r="H82" s="112"/>
      <c r="I82" s="112"/>
      <c r="J82" s="115"/>
      <c r="K82" s="115"/>
      <c r="L82" s="112"/>
      <c r="M82" s="110">
        <f t="shared" si="24"/>
        <v>0</v>
      </c>
      <c r="N82" s="112"/>
      <c r="O82" s="112"/>
      <c r="P82" s="112"/>
      <c r="Q82" s="112"/>
      <c r="R82" s="112"/>
      <c r="S82" s="112">
        <f t="shared" si="26"/>
        <v>0</v>
      </c>
      <c r="T82" s="106" t="e">
        <f t="shared" si="25"/>
        <v>#DIV/0!</v>
      </c>
      <c r="U82" s="111">
        <f t="shared" si="19"/>
        <v>0</v>
      </c>
      <c r="V82" s="111">
        <f t="shared" si="20"/>
        <v>0</v>
      </c>
      <c r="W82" s="111">
        <f t="shared" si="21"/>
        <v>0</v>
      </c>
      <c r="X82" s="111">
        <f t="shared" si="27"/>
        <v>0</v>
      </c>
      <c r="Y82" s="111">
        <f t="shared" si="22"/>
        <v>0</v>
      </c>
      <c r="Z82" s="111">
        <f t="shared" si="28"/>
        <v>0</v>
      </c>
    </row>
    <row r="83" spans="1:26" ht="12.75" thickBot="1" x14ac:dyDescent="0.25">
      <c r="A83" s="115">
        <v>2231</v>
      </c>
      <c r="B83" s="146" t="s">
        <v>143</v>
      </c>
      <c r="C83" s="112"/>
      <c r="D83" s="112"/>
      <c r="E83" s="112"/>
      <c r="F83" s="108"/>
      <c r="G83" s="109">
        <f t="shared" si="23"/>
        <v>0</v>
      </c>
      <c r="H83" s="112"/>
      <c r="I83" s="112"/>
      <c r="J83" s="115"/>
      <c r="K83" s="115"/>
      <c r="L83" s="112">
        <v>1000</v>
      </c>
      <c r="M83" s="110">
        <f t="shared" si="24"/>
        <v>1000</v>
      </c>
      <c r="N83" s="112"/>
      <c r="O83" s="112"/>
      <c r="P83" s="112"/>
      <c r="Q83" s="112"/>
      <c r="R83" s="112"/>
      <c r="S83" s="112">
        <f t="shared" si="26"/>
        <v>0</v>
      </c>
      <c r="T83" s="106">
        <f t="shared" si="25"/>
        <v>0</v>
      </c>
      <c r="U83" s="111">
        <f t="shared" si="19"/>
        <v>0</v>
      </c>
      <c r="V83" s="111">
        <f t="shared" si="20"/>
        <v>0</v>
      </c>
      <c r="W83" s="111">
        <f t="shared" si="21"/>
        <v>0</v>
      </c>
      <c r="X83" s="111">
        <f t="shared" si="27"/>
        <v>0</v>
      </c>
      <c r="Y83" s="111">
        <f t="shared" si="22"/>
        <v>1000</v>
      </c>
      <c r="Z83" s="111">
        <f t="shared" si="28"/>
        <v>1000</v>
      </c>
    </row>
    <row r="84" spans="1:26" ht="24.75" thickBot="1" x14ac:dyDescent="0.25">
      <c r="A84" s="115">
        <v>2311</v>
      </c>
      <c r="B84" s="147" t="s">
        <v>144</v>
      </c>
      <c r="C84" s="112"/>
      <c r="D84" s="112"/>
      <c r="E84" s="112"/>
      <c r="F84" s="108"/>
      <c r="G84" s="109">
        <f t="shared" si="23"/>
        <v>0</v>
      </c>
      <c r="H84" s="112"/>
      <c r="I84" s="112"/>
      <c r="J84" s="115"/>
      <c r="K84" s="115"/>
      <c r="L84" s="112"/>
      <c r="M84" s="110">
        <f t="shared" si="24"/>
        <v>0</v>
      </c>
      <c r="N84" s="112"/>
      <c r="O84" s="112"/>
      <c r="P84" s="112"/>
      <c r="Q84" s="112"/>
      <c r="R84" s="112"/>
      <c r="S84" s="112">
        <f t="shared" si="26"/>
        <v>0</v>
      </c>
      <c r="T84" s="106" t="e">
        <f t="shared" si="25"/>
        <v>#DIV/0!</v>
      </c>
      <c r="U84" s="111">
        <f t="shared" si="19"/>
        <v>0</v>
      </c>
      <c r="V84" s="111">
        <f t="shared" si="20"/>
        <v>0</v>
      </c>
      <c r="W84" s="111">
        <f t="shared" si="21"/>
        <v>0</v>
      </c>
      <c r="X84" s="111">
        <f t="shared" si="27"/>
        <v>0</v>
      </c>
      <c r="Y84" s="111">
        <f t="shared" si="22"/>
        <v>0</v>
      </c>
      <c r="Z84" s="111">
        <f t="shared" si="28"/>
        <v>0</v>
      </c>
    </row>
    <row r="85" spans="1:26" ht="17.25" customHeight="1" thickBot="1" x14ac:dyDescent="0.3">
      <c r="A85" s="115">
        <v>2321</v>
      </c>
      <c r="B85" s="124" t="s">
        <v>145</v>
      </c>
      <c r="C85" s="112">
        <v>400</v>
      </c>
      <c r="D85" s="112"/>
      <c r="E85" s="112"/>
      <c r="F85" s="108"/>
      <c r="G85" s="109">
        <f t="shared" si="23"/>
        <v>400</v>
      </c>
      <c r="H85" s="112">
        <v>400</v>
      </c>
      <c r="I85" s="112"/>
      <c r="J85" s="115"/>
      <c r="K85" s="115"/>
      <c r="L85" s="112">
        <v>9000</v>
      </c>
      <c r="M85" s="110">
        <f t="shared" si="24"/>
        <v>9400</v>
      </c>
      <c r="N85" s="112"/>
      <c r="O85" s="112"/>
      <c r="P85" s="112"/>
      <c r="Q85" s="112"/>
      <c r="R85" s="112"/>
      <c r="S85" s="112">
        <f t="shared" si="26"/>
        <v>0</v>
      </c>
      <c r="T85" s="106">
        <f t="shared" si="25"/>
        <v>0</v>
      </c>
      <c r="U85" s="111">
        <f t="shared" si="19"/>
        <v>400</v>
      </c>
      <c r="V85" s="111">
        <f t="shared" si="20"/>
        <v>0</v>
      </c>
      <c r="W85" s="111">
        <f t="shared" si="21"/>
        <v>0</v>
      </c>
      <c r="X85" s="111">
        <f t="shared" si="27"/>
        <v>0</v>
      </c>
      <c r="Y85" s="111">
        <f t="shared" si="22"/>
        <v>9000</v>
      </c>
      <c r="Z85" s="111">
        <f t="shared" si="28"/>
        <v>9400</v>
      </c>
    </row>
    <row r="86" spans="1:26" ht="24.75" thickBot="1" x14ac:dyDescent="0.25">
      <c r="A86" s="115">
        <v>2331</v>
      </c>
      <c r="B86" s="146" t="s">
        <v>146</v>
      </c>
      <c r="C86" s="112">
        <v>3700</v>
      </c>
      <c r="D86" s="112"/>
      <c r="E86" s="112"/>
      <c r="F86" s="108"/>
      <c r="G86" s="109">
        <f t="shared" si="23"/>
        <v>3700</v>
      </c>
      <c r="H86" s="112">
        <v>3700</v>
      </c>
      <c r="I86" s="112"/>
      <c r="J86" s="115"/>
      <c r="K86" s="115"/>
      <c r="L86" s="112"/>
      <c r="M86" s="110">
        <f t="shared" si="24"/>
        <v>3700</v>
      </c>
      <c r="N86" s="112"/>
      <c r="O86" s="112"/>
      <c r="P86" s="112"/>
      <c r="Q86" s="112"/>
      <c r="R86" s="112"/>
      <c r="S86" s="112">
        <f t="shared" si="26"/>
        <v>0</v>
      </c>
      <c r="T86" s="106">
        <f t="shared" si="25"/>
        <v>0</v>
      </c>
      <c r="U86" s="111">
        <f t="shared" si="19"/>
        <v>3700</v>
      </c>
      <c r="V86" s="111">
        <f t="shared" si="20"/>
        <v>0</v>
      </c>
      <c r="W86" s="111">
        <f t="shared" si="21"/>
        <v>0</v>
      </c>
      <c r="X86" s="111">
        <f t="shared" si="27"/>
        <v>0</v>
      </c>
      <c r="Y86" s="111">
        <f t="shared" si="22"/>
        <v>0</v>
      </c>
      <c r="Z86" s="111">
        <f t="shared" si="28"/>
        <v>3700</v>
      </c>
    </row>
    <row r="87" spans="1:26" ht="24.75" thickBot="1" x14ac:dyDescent="0.25">
      <c r="A87" s="115">
        <v>2341</v>
      </c>
      <c r="B87" s="146" t="s">
        <v>147</v>
      </c>
      <c r="C87" s="112"/>
      <c r="D87" s="112"/>
      <c r="E87" s="112"/>
      <c r="F87" s="108"/>
      <c r="G87" s="109">
        <f t="shared" si="23"/>
        <v>0</v>
      </c>
      <c r="H87" s="112"/>
      <c r="I87" s="112"/>
      <c r="J87" s="115"/>
      <c r="K87" s="115"/>
      <c r="L87" s="112"/>
      <c r="M87" s="110">
        <f t="shared" si="24"/>
        <v>0</v>
      </c>
      <c r="N87" s="112"/>
      <c r="O87" s="112"/>
      <c r="P87" s="112"/>
      <c r="Q87" s="112"/>
      <c r="R87" s="112"/>
      <c r="S87" s="112">
        <f t="shared" si="26"/>
        <v>0</v>
      </c>
      <c r="T87" s="106" t="e">
        <f t="shared" si="25"/>
        <v>#DIV/0!</v>
      </c>
      <c r="U87" s="111">
        <f t="shared" si="19"/>
        <v>0</v>
      </c>
      <c r="V87" s="111">
        <f t="shared" si="20"/>
        <v>0</v>
      </c>
      <c r="W87" s="111">
        <f t="shared" si="21"/>
        <v>0</v>
      </c>
      <c r="X87" s="111">
        <f t="shared" si="27"/>
        <v>0</v>
      </c>
      <c r="Y87" s="111">
        <f t="shared" si="22"/>
        <v>0</v>
      </c>
      <c r="Z87" s="111">
        <f t="shared" si="28"/>
        <v>0</v>
      </c>
    </row>
    <row r="88" spans="1:26" ht="24.75" thickBot="1" x14ac:dyDescent="0.25">
      <c r="A88" s="115">
        <v>2351</v>
      </c>
      <c r="B88" s="146" t="s">
        <v>148</v>
      </c>
      <c r="C88" s="112"/>
      <c r="D88" s="112"/>
      <c r="E88" s="112"/>
      <c r="F88" s="108"/>
      <c r="G88" s="109">
        <f t="shared" si="23"/>
        <v>0</v>
      </c>
      <c r="H88" s="112"/>
      <c r="I88" s="112"/>
      <c r="J88" s="115"/>
      <c r="K88" s="115"/>
      <c r="L88" s="112"/>
      <c r="M88" s="110">
        <f t="shared" si="24"/>
        <v>0</v>
      </c>
      <c r="N88" s="112"/>
      <c r="O88" s="112"/>
      <c r="P88" s="112"/>
      <c r="Q88" s="112"/>
      <c r="R88" s="112"/>
      <c r="S88" s="112">
        <f t="shared" si="26"/>
        <v>0</v>
      </c>
      <c r="T88" s="106" t="e">
        <f t="shared" si="25"/>
        <v>#DIV/0!</v>
      </c>
      <c r="U88" s="111">
        <f t="shared" si="19"/>
        <v>0</v>
      </c>
      <c r="V88" s="111">
        <f t="shared" si="20"/>
        <v>0</v>
      </c>
      <c r="W88" s="111">
        <f t="shared" si="21"/>
        <v>0</v>
      </c>
      <c r="X88" s="111">
        <f t="shared" si="27"/>
        <v>0</v>
      </c>
      <c r="Y88" s="111">
        <f t="shared" si="22"/>
        <v>0</v>
      </c>
      <c r="Z88" s="111">
        <f t="shared" si="28"/>
        <v>0</v>
      </c>
    </row>
    <row r="89" spans="1:26" ht="24.75" thickBot="1" x14ac:dyDescent="0.25">
      <c r="A89" s="115">
        <v>2361</v>
      </c>
      <c r="B89" s="146" t="s">
        <v>149</v>
      </c>
      <c r="C89" s="112"/>
      <c r="D89" s="112"/>
      <c r="E89" s="112"/>
      <c r="F89" s="108"/>
      <c r="G89" s="109">
        <f t="shared" si="23"/>
        <v>0</v>
      </c>
      <c r="H89" s="112"/>
      <c r="I89" s="112"/>
      <c r="J89" s="115"/>
      <c r="K89" s="115"/>
      <c r="L89" s="112"/>
      <c r="M89" s="110">
        <f t="shared" si="24"/>
        <v>0</v>
      </c>
      <c r="N89" s="112"/>
      <c r="O89" s="112"/>
      <c r="P89" s="112"/>
      <c r="Q89" s="112"/>
      <c r="R89" s="112"/>
      <c r="S89" s="112">
        <f t="shared" si="26"/>
        <v>0</v>
      </c>
      <c r="T89" s="106" t="e">
        <f t="shared" si="25"/>
        <v>#DIV/0!</v>
      </c>
      <c r="U89" s="111">
        <f t="shared" si="19"/>
        <v>0</v>
      </c>
      <c r="V89" s="111">
        <f t="shared" si="20"/>
        <v>0</v>
      </c>
      <c r="W89" s="111">
        <f t="shared" si="21"/>
        <v>0</v>
      </c>
      <c r="X89" s="111">
        <f t="shared" si="27"/>
        <v>0</v>
      </c>
      <c r="Y89" s="111">
        <f t="shared" si="22"/>
        <v>0</v>
      </c>
      <c r="Z89" s="111">
        <f t="shared" si="28"/>
        <v>0</v>
      </c>
    </row>
    <row r="90" spans="1:26" ht="24.75" thickBot="1" x14ac:dyDescent="0.25">
      <c r="A90" s="115">
        <v>2371</v>
      </c>
      <c r="B90" s="146" t="s">
        <v>150</v>
      </c>
      <c r="C90" s="112">
        <v>3000</v>
      </c>
      <c r="D90" s="112">
        <v>2200</v>
      </c>
      <c r="E90" s="112"/>
      <c r="F90" s="108"/>
      <c r="G90" s="109">
        <f t="shared" si="23"/>
        <v>5200</v>
      </c>
      <c r="H90" s="112">
        <v>3000</v>
      </c>
      <c r="I90" s="112">
        <v>2200</v>
      </c>
      <c r="J90" s="115"/>
      <c r="K90" s="115"/>
      <c r="L90" s="112"/>
      <c r="M90" s="110">
        <f t="shared" si="24"/>
        <v>5200</v>
      </c>
      <c r="N90" s="112"/>
      <c r="O90" s="112"/>
      <c r="P90" s="112"/>
      <c r="Q90" s="112"/>
      <c r="R90" s="112"/>
      <c r="S90" s="112">
        <f t="shared" si="26"/>
        <v>0</v>
      </c>
      <c r="T90" s="106">
        <f t="shared" si="25"/>
        <v>0</v>
      </c>
      <c r="U90" s="111">
        <f t="shared" si="19"/>
        <v>3000</v>
      </c>
      <c r="V90" s="111">
        <f t="shared" si="20"/>
        <v>2200</v>
      </c>
      <c r="W90" s="111">
        <f t="shared" si="21"/>
        <v>0</v>
      </c>
      <c r="X90" s="111">
        <f t="shared" si="27"/>
        <v>0</v>
      </c>
      <c r="Y90" s="111">
        <f t="shared" si="22"/>
        <v>0</v>
      </c>
      <c r="Z90" s="111">
        <f t="shared" si="28"/>
        <v>5200</v>
      </c>
    </row>
    <row r="91" spans="1:26" ht="12.75" thickBot="1" x14ac:dyDescent="0.25">
      <c r="A91" s="115">
        <v>2381</v>
      </c>
      <c r="B91" s="146" t="s">
        <v>151</v>
      </c>
      <c r="C91" s="112"/>
      <c r="D91" s="112"/>
      <c r="E91" s="112"/>
      <c r="F91" s="108"/>
      <c r="G91" s="109">
        <f t="shared" si="23"/>
        <v>0</v>
      </c>
      <c r="H91" s="112"/>
      <c r="I91" s="112"/>
      <c r="J91" s="115"/>
      <c r="K91" s="115"/>
      <c r="L91" s="112"/>
      <c r="M91" s="110">
        <f t="shared" si="24"/>
        <v>0</v>
      </c>
      <c r="N91" s="112"/>
      <c r="O91" s="112"/>
      <c r="P91" s="112"/>
      <c r="Q91" s="112"/>
      <c r="R91" s="112"/>
      <c r="S91" s="112">
        <f t="shared" si="26"/>
        <v>0</v>
      </c>
      <c r="T91" s="106" t="e">
        <f t="shared" si="25"/>
        <v>#DIV/0!</v>
      </c>
      <c r="U91" s="111">
        <f t="shared" si="19"/>
        <v>0</v>
      </c>
      <c r="V91" s="111">
        <f t="shared" si="20"/>
        <v>0</v>
      </c>
      <c r="W91" s="111">
        <f t="shared" si="21"/>
        <v>0</v>
      </c>
      <c r="X91" s="111">
        <f t="shared" si="27"/>
        <v>0</v>
      </c>
      <c r="Y91" s="111">
        <f t="shared" si="22"/>
        <v>0</v>
      </c>
      <c r="Z91" s="111">
        <f t="shared" si="28"/>
        <v>0</v>
      </c>
    </row>
    <row r="92" spans="1:26" ht="21" customHeight="1" thickBot="1" x14ac:dyDescent="0.3">
      <c r="A92" s="115">
        <v>2391</v>
      </c>
      <c r="B92" s="124" t="s">
        <v>152</v>
      </c>
      <c r="C92" s="112"/>
      <c r="D92" s="112"/>
      <c r="E92" s="112"/>
      <c r="F92" s="108"/>
      <c r="G92" s="109">
        <f t="shared" si="23"/>
        <v>0</v>
      </c>
      <c r="H92" s="112"/>
      <c r="I92" s="112"/>
      <c r="J92" s="115"/>
      <c r="K92" s="115"/>
      <c r="L92" s="112"/>
      <c r="M92" s="110">
        <f t="shared" si="24"/>
        <v>0</v>
      </c>
      <c r="N92" s="112"/>
      <c r="O92" s="112"/>
      <c r="P92" s="112"/>
      <c r="Q92" s="112"/>
      <c r="R92" s="112"/>
      <c r="S92" s="112">
        <f t="shared" si="26"/>
        <v>0</v>
      </c>
      <c r="T92" s="106" t="e">
        <f t="shared" si="25"/>
        <v>#DIV/0!</v>
      </c>
      <c r="U92" s="111">
        <f t="shared" si="19"/>
        <v>0</v>
      </c>
      <c r="V92" s="111">
        <f t="shared" si="20"/>
        <v>0</v>
      </c>
      <c r="W92" s="111">
        <f t="shared" si="21"/>
        <v>0</v>
      </c>
      <c r="X92" s="111">
        <f t="shared" si="27"/>
        <v>0</v>
      </c>
      <c r="Y92" s="111">
        <f t="shared" si="22"/>
        <v>0</v>
      </c>
      <c r="Z92" s="111">
        <f t="shared" si="28"/>
        <v>0</v>
      </c>
    </row>
    <row r="93" spans="1:26" ht="12.75" thickBot="1" x14ac:dyDescent="0.25">
      <c r="A93" s="115">
        <v>2411</v>
      </c>
      <c r="B93" s="146" t="s">
        <v>153</v>
      </c>
      <c r="C93" s="112"/>
      <c r="D93" s="112"/>
      <c r="E93" s="112"/>
      <c r="F93" s="108"/>
      <c r="G93" s="109">
        <f t="shared" si="23"/>
        <v>0</v>
      </c>
      <c r="H93" s="112"/>
      <c r="I93" s="112"/>
      <c r="J93" s="115"/>
      <c r="K93" s="115"/>
      <c r="L93" s="112"/>
      <c r="M93" s="110">
        <f t="shared" si="24"/>
        <v>0</v>
      </c>
      <c r="N93" s="112"/>
      <c r="O93" s="112"/>
      <c r="P93" s="112"/>
      <c r="Q93" s="112"/>
      <c r="R93" s="112"/>
      <c r="S93" s="112">
        <f t="shared" si="26"/>
        <v>0</v>
      </c>
      <c r="T93" s="106" t="e">
        <f t="shared" si="25"/>
        <v>#DIV/0!</v>
      </c>
      <c r="U93" s="111">
        <f t="shared" si="19"/>
        <v>0</v>
      </c>
      <c r="V93" s="111">
        <f t="shared" si="20"/>
        <v>0</v>
      </c>
      <c r="W93" s="111">
        <f t="shared" si="21"/>
        <v>0</v>
      </c>
      <c r="X93" s="111">
        <f t="shared" si="27"/>
        <v>0</v>
      </c>
      <c r="Y93" s="111">
        <f t="shared" si="22"/>
        <v>0</v>
      </c>
      <c r="Z93" s="111">
        <f t="shared" si="28"/>
        <v>0</v>
      </c>
    </row>
    <row r="94" spans="1:26" ht="12.75" thickBot="1" x14ac:dyDescent="0.25">
      <c r="A94" s="115">
        <v>2421</v>
      </c>
      <c r="B94" s="146" t="s">
        <v>154</v>
      </c>
      <c r="C94" s="112">
        <v>1100</v>
      </c>
      <c r="D94" s="112"/>
      <c r="E94" s="112"/>
      <c r="F94" s="108"/>
      <c r="G94" s="109">
        <f t="shared" si="23"/>
        <v>1100</v>
      </c>
      <c r="H94" s="112">
        <v>1100</v>
      </c>
      <c r="I94" s="112"/>
      <c r="J94" s="115"/>
      <c r="K94" s="115"/>
      <c r="L94" s="112"/>
      <c r="M94" s="110">
        <f t="shared" si="24"/>
        <v>1100</v>
      </c>
      <c r="N94" s="112"/>
      <c r="O94" s="112"/>
      <c r="P94" s="112"/>
      <c r="Q94" s="112"/>
      <c r="R94" s="112"/>
      <c r="S94" s="112">
        <f t="shared" si="26"/>
        <v>0</v>
      </c>
      <c r="T94" s="106">
        <f t="shared" si="25"/>
        <v>0</v>
      </c>
      <c r="U94" s="111">
        <f t="shared" si="19"/>
        <v>1100</v>
      </c>
      <c r="V94" s="111">
        <f t="shared" si="20"/>
        <v>0</v>
      </c>
      <c r="W94" s="111">
        <f t="shared" si="21"/>
        <v>0</v>
      </c>
      <c r="X94" s="111">
        <f t="shared" si="27"/>
        <v>0</v>
      </c>
      <c r="Y94" s="111">
        <f t="shared" si="22"/>
        <v>0</v>
      </c>
      <c r="Z94" s="111">
        <f t="shared" si="28"/>
        <v>1100</v>
      </c>
    </row>
    <row r="95" spans="1:26" ht="12.75" thickBot="1" x14ac:dyDescent="0.25">
      <c r="A95" s="115">
        <v>2431</v>
      </c>
      <c r="B95" s="146" t="s">
        <v>155</v>
      </c>
      <c r="C95" s="112">
        <v>2200</v>
      </c>
      <c r="D95" s="112">
        <v>2000</v>
      </c>
      <c r="E95" s="112"/>
      <c r="F95" s="108"/>
      <c r="G95" s="109">
        <f t="shared" si="23"/>
        <v>4200</v>
      </c>
      <c r="H95" s="112">
        <v>2200</v>
      </c>
      <c r="I95" s="112">
        <v>2000</v>
      </c>
      <c r="J95" s="115"/>
      <c r="K95" s="115"/>
      <c r="L95" s="112"/>
      <c r="M95" s="110">
        <f t="shared" si="24"/>
        <v>4200</v>
      </c>
      <c r="N95" s="112"/>
      <c r="O95" s="112"/>
      <c r="P95" s="112"/>
      <c r="Q95" s="112"/>
      <c r="R95" s="112"/>
      <c r="S95" s="112">
        <f t="shared" si="26"/>
        <v>0</v>
      </c>
      <c r="T95" s="106">
        <f t="shared" si="25"/>
        <v>0</v>
      </c>
      <c r="U95" s="111">
        <f t="shared" si="19"/>
        <v>2200</v>
      </c>
      <c r="V95" s="111">
        <f t="shared" si="20"/>
        <v>2000</v>
      </c>
      <c r="W95" s="111">
        <f t="shared" si="21"/>
        <v>0</v>
      </c>
      <c r="X95" s="111">
        <f t="shared" si="27"/>
        <v>0</v>
      </c>
      <c r="Y95" s="111">
        <f t="shared" si="22"/>
        <v>0</v>
      </c>
      <c r="Z95" s="111">
        <f t="shared" si="28"/>
        <v>4200</v>
      </c>
    </row>
    <row r="96" spans="1:26" ht="12.75" thickBot="1" x14ac:dyDescent="0.25">
      <c r="A96" s="115">
        <v>2441</v>
      </c>
      <c r="B96" s="146" t="s">
        <v>156</v>
      </c>
      <c r="C96" s="112">
        <v>1000</v>
      </c>
      <c r="D96" s="112"/>
      <c r="E96" s="112"/>
      <c r="F96" s="108"/>
      <c r="G96" s="109">
        <f t="shared" si="23"/>
        <v>1000</v>
      </c>
      <c r="H96" s="112">
        <v>1000</v>
      </c>
      <c r="I96" s="112"/>
      <c r="J96" s="115"/>
      <c r="K96" s="115"/>
      <c r="L96" s="112">
        <v>20000</v>
      </c>
      <c r="M96" s="110">
        <f t="shared" si="24"/>
        <v>21000</v>
      </c>
      <c r="N96" s="112"/>
      <c r="O96" s="112"/>
      <c r="P96" s="112"/>
      <c r="Q96" s="112"/>
      <c r="R96" s="112"/>
      <c r="S96" s="112">
        <f t="shared" si="26"/>
        <v>0</v>
      </c>
      <c r="T96" s="106">
        <f t="shared" si="25"/>
        <v>0</v>
      </c>
      <c r="U96" s="111">
        <f t="shared" si="19"/>
        <v>1000</v>
      </c>
      <c r="V96" s="111">
        <f t="shared" si="20"/>
        <v>0</v>
      </c>
      <c r="W96" s="111">
        <f t="shared" si="21"/>
        <v>0</v>
      </c>
      <c r="X96" s="111">
        <f t="shared" si="27"/>
        <v>0</v>
      </c>
      <c r="Y96" s="111">
        <f t="shared" si="22"/>
        <v>20000</v>
      </c>
      <c r="Z96" s="111">
        <f t="shared" si="28"/>
        <v>21000</v>
      </c>
    </row>
    <row r="97" spans="1:26" ht="12.75" thickBot="1" x14ac:dyDescent="0.25">
      <c r="A97" s="115">
        <v>2451</v>
      </c>
      <c r="B97" s="146" t="s">
        <v>157</v>
      </c>
      <c r="C97" s="112">
        <v>8000</v>
      </c>
      <c r="D97" s="112">
        <v>7000</v>
      </c>
      <c r="E97" s="112"/>
      <c r="F97" s="108"/>
      <c r="G97" s="109">
        <f t="shared" si="23"/>
        <v>15000</v>
      </c>
      <c r="H97" s="112">
        <v>8000</v>
      </c>
      <c r="I97" s="112">
        <v>7000</v>
      </c>
      <c r="J97" s="115"/>
      <c r="K97" s="115"/>
      <c r="L97" s="112"/>
      <c r="M97" s="110">
        <f t="shared" si="24"/>
        <v>15000</v>
      </c>
      <c r="N97" s="112"/>
      <c r="O97" s="112"/>
      <c r="P97" s="112"/>
      <c r="Q97" s="112"/>
      <c r="R97" s="112"/>
      <c r="S97" s="112">
        <f t="shared" si="26"/>
        <v>0</v>
      </c>
      <c r="T97" s="106">
        <f t="shared" si="25"/>
        <v>0</v>
      </c>
      <c r="U97" s="111">
        <f t="shared" si="19"/>
        <v>8000</v>
      </c>
      <c r="V97" s="111">
        <f t="shared" si="20"/>
        <v>7000</v>
      </c>
      <c r="W97" s="111">
        <f t="shared" si="21"/>
        <v>0</v>
      </c>
      <c r="X97" s="111">
        <f t="shared" si="27"/>
        <v>0</v>
      </c>
      <c r="Y97" s="111">
        <f t="shared" si="22"/>
        <v>0</v>
      </c>
      <c r="Z97" s="111">
        <f t="shared" si="28"/>
        <v>15000</v>
      </c>
    </row>
    <row r="98" spans="1:26" ht="12.75" thickBot="1" x14ac:dyDescent="0.25">
      <c r="A98" s="115">
        <v>2461</v>
      </c>
      <c r="B98" s="146" t="s">
        <v>158</v>
      </c>
      <c r="C98" s="112">
        <v>8000</v>
      </c>
      <c r="D98" s="112">
        <v>5700</v>
      </c>
      <c r="E98" s="112"/>
      <c r="F98" s="108"/>
      <c r="G98" s="109">
        <f t="shared" si="23"/>
        <v>13700</v>
      </c>
      <c r="H98" s="112">
        <v>8000</v>
      </c>
      <c r="I98" s="112">
        <v>5700</v>
      </c>
      <c r="J98" s="115"/>
      <c r="K98" s="115"/>
      <c r="L98" s="112">
        <v>1000</v>
      </c>
      <c r="M98" s="110">
        <f t="shared" si="24"/>
        <v>14700</v>
      </c>
      <c r="N98" s="112"/>
      <c r="O98" s="112"/>
      <c r="P98" s="112"/>
      <c r="Q98" s="112"/>
      <c r="R98" s="112"/>
      <c r="S98" s="112">
        <f t="shared" si="26"/>
        <v>0</v>
      </c>
      <c r="T98" s="106">
        <f t="shared" si="25"/>
        <v>0</v>
      </c>
      <c r="U98" s="111">
        <f t="shared" ref="U98:U129" si="29">H98-N98</f>
        <v>8000</v>
      </c>
      <c r="V98" s="111">
        <f t="shared" ref="V98:V129" si="30">+I98-O98</f>
        <v>5700</v>
      </c>
      <c r="W98" s="111">
        <f t="shared" ref="W98:W129" si="31">J98-P98</f>
        <v>0</v>
      </c>
      <c r="X98" s="111">
        <f t="shared" si="27"/>
        <v>0</v>
      </c>
      <c r="Y98" s="111">
        <f t="shared" ref="Y98:Y129" si="32">L98-R98</f>
        <v>1000</v>
      </c>
      <c r="Z98" s="111">
        <f t="shared" si="28"/>
        <v>14700</v>
      </c>
    </row>
    <row r="99" spans="1:26" ht="12.75" thickBot="1" x14ac:dyDescent="0.25">
      <c r="A99" s="115">
        <v>2471</v>
      </c>
      <c r="B99" s="146" t="s">
        <v>159</v>
      </c>
      <c r="C99" s="112">
        <v>500</v>
      </c>
      <c r="D99" s="112"/>
      <c r="E99" s="112"/>
      <c r="F99" s="108"/>
      <c r="G99" s="109">
        <f t="shared" si="23"/>
        <v>500</v>
      </c>
      <c r="H99" s="112">
        <v>500</v>
      </c>
      <c r="I99" s="112"/>
      <c r="J99" s="115"/>
      <c r="K99" s="115"/>
      <c r="L99" s="112"/>
      <c r="M99" s="110">
        <f t="shared" si="24"/>
        <v>500</v>
      </c>
      <c r="N99" s="112"/>
      <c r="O99" s="112"/>
      <c r="P99" s="112"/>
      <c r="Q99" s="112"/>
      <c r="R99" s="112"/>
      <c r="S99" s="112">
        <f t="shared" si="26"/>
        <v>0</v>
      </c>
      <c r="T99" s="106">
        <f t="shared" si="25"/>
        <v>0</v>
      </c>
      <c r="U99" s="111">
        <f t="shared" si="29"/>
        <v>500</v>
      </c>
      <c r="V99" s="111">
        <f t="shared" si="30"/>
        <v>0</v>
      </c>
      <c r="W99" s="111">
        <f t="shared" si="31"/>
        <v>0</v>
      </c>
      <c r="X99" s="111">
        <f t="shared" si="27"/>
        <v>0</v>
      </c>
      <c r="Y99" s="111">
        <f t="shared" si="32"/>
        <v>0</v>
      </c>
      <c r="Z99" s="111">
        <f t="shared" si="28"/>
        <v>500</v>
      </c>
    </row>
    <row r="100" spans="1:26" ht="12.75" thickBot="1" x14ac:dyDescent="0.25">
      <c r="A100" s="115">
        <v>2481</v>
      </c>
      <c r="B100" s="146" t="s">
        <v>160</v>
      </c>
      <c r="C100" s="112">
        <v>9000</v>
      </c>
      <c r="D100" s="112">
        <v>1200</v>
      </c>
      <c r="E100" s="112"/>
      <c r="F100" s="108"/>
      <c r="G100" s="109">
        <f t="shared" si="23"/>
        <v>10200</v>
      </c>
      <c r="H100" s="112">
        <v>9000</v>
      </c>
      <c r="I100" s="112">
        <v>1200</v>
      </c>
      <c r="J100" s="115"/>
      <c r="K100" s="115"/>
      <c r="L100" s="112"/>
      <c r="M100" s="110">
        <f t="shared" si="24"/>
        <v>10200</v>
      </c>
      <c r="N100" s="112"/>
      <c r="O100" s="112"/>
      <c r="P100" s="112"/>
      <c r="Q100" s="112"/>
      <c r="R100" s="112"/>
      <c r="S100" s="112">
        <f t="shared" si="26"/>
        <v>0</v>
      </c>
      <c r="T100" s="106">
        <f t="shared" si="25"/>
        <v>0</v>
      </c>
      <c r="U100" s="111">
        <f t="shared" si="29"/>
        <v>9000</v>
      </c>
      <c r="V100" s="111">
        <f t="shared" si="30"/>
        <v>1200</v>
      </c>
      <c r="W100" s="111">
        <f t="shared" si="31"/>
        <v>0</v>
      </c>
      <c r="X100" s="111">
        <f t="shared" si="27"/>
        <v>0</v>
      </c>
      <c r="Y100" s="111">
        <f t="shared" si="32"/>
        <v>0</v>
      </c>
      <c r="Z100" s="111">
        <f t="shared" si="28"/>
        <v>10200</v>
      </c>
    </row>
    <row r="101" spans="1:26" ht="24.75" thickBot="1" x14ac:dyDescent="0.25">
      <c r="A101" s="115">
        <v>2491</v>
      </c>
      <c r="B101" s="146" t="s">
        <v>161</v>
      </c>
      <c r="C101" s="112">
        <v>11300</v>
      </c>
      <c r="D101" s="112">
        <v>6800</v>
      </c>
      <c r="E101" s="112"/>
      <c r="F101" s="108"/>
      <c r="G101" s="109">
        <f t="shared" si="23"/>
        <v>18100</v>
      </c>
      <c r="H101" s="112">
        <v>11300</v>
      </c>
      <c r="I101" s="112">
        <v>6800</v>
      </c>
      <c r="J101" s="115"/>
      <c r="K101" s="115"/>
      <c r="L101" s="112"/>
      <c r="M101" s="110">
        <f t="shared" si="24"/>
        <v>18100</v>
      </c>
      <c r="N101" s="112"/>
      <c r="O101" s="112"/>
      <c r="P101" s="112"/>
      <c r="Q101" s="112"/>
      <c r="R101" s="112"/>
      <c r="S101" s="112">
        <f t="shared" si="26"/>
        <v>0</v>
      </c>
      <c r="T101" s="106">
        <f t="shared" si="25"/>
        <v>0</v>
      </c>
      <c r="U101" s="111">
        <f t="shared" si="29"/>
        <v>11300</v>
      </c>
      <c r="V101" s="111">
        <f t="shared" si="30"/>
        <v>6800</v>
      </c>
      <c r="W101" s="111">
        <f t="shared" si="31"/>
        <v>0</v>
      </c>
      <c r="X101" s="111">
        <f t="shared" si="27"/>
        <v>0</v>
      </c>
      <c r="Y101" s="111">
        <f t="shared" si="32"/>
        <v>0</v>
      </c>
      <c r="Z101" s="111">
        <f t="shared" si="28"/>
        <v>18100</v>
      </c>
    </row>
    <row r="102" spans="1:26" ht="12.75" thickBot="1" x14ac:dyDescent="0.25">
      <c r="A102" s="115">
        <v>2511</v>
      </c>
      <c r="B102" s="146" t="s">
        <v>162</v>
      </c>
      <c r="C102" s="112">
        <v>75900</v>
      </c>
      <c r="D102" s="112">
        <v>61700</v>
      </c>
      <c r="E102" s="112"/>
      <c r="F102" s="108"/>
      <c r="G102" s="109">
        <f t="shared" si="23"/>
        <v>137600</v>
      </c>
      <c r="H102" s="112">
        <v>75900</v>
      </c>
      <c r="I102" s="112">
        <v>61700</v>
      </c>
      <c r="J102" s="115"/>
      <c r="K102" s="115"/>
      <c r="L102" s="112"/>
      <c r="M102" s="110">
        <f t="shared" si="24"/>
        <v>137600</v>
      </c>
      <c r="N102" s="112"/>
      <c r="O102" s="112"/>
      <c r="P102" s="112"/>
      <c r="Q102" s="112"/>
      <c r="R102" s="112"/>
      <c r="S102" s="112">
        <f t="shared" si="26"/>
        <v>0</v>
      </c>
      <c r="T102" s="106">
        <f t="shared" si="25"/>
        <v>0</v>
      </c>
      <c r="U102" s="111">
        <f t="shared" si="29"/>
        <v>75900</v>
      </c>
      <c r="V102" s="111">
        <f t="shared" si="30"/>
        <v>61700</v>
      </c>
      <c r="W102" s="111">
        <f t="shared" si="31"/>
        <v>0</v>
      </c>
      <c r="X102" s="111">
        <f t="shared" si="27"/>
        <v>0</v>
      </c>
      <c r="Y102" s="111">
        <f t="shared" si="32"/>
        <v>0</v>
      </c>
      <c r="Z102" s="111">
        <f t="shared" si="28"/>
        <v>137600</v>
      </c>
    </row>
    <row r="103" spans="1:26" ht="12.75" thickBot="1" x14ac:dyDescent="0.25">
      <c r="A103" s="115">
        <v>2521</v>
      </c>
      <c r="B103" s="146" t="s">
        <v>163</v>
      </c>
      <c r="C103" s="112">
        <v>1000</v>
      </c>
      <c r="D103" s="112"/>
      <c r="E103" s="112"/>
      <c r="F103" s="108"/>
      <c r="G103" s="109">
        <f t="shared" si="23"/>
        <v>1000</v>
      </c>
      <c r="H103" s="112">
        <v>1000</v>
      </c>
      <c r="I103" s="112"/>
      <c r="J103" s="115"/>
      <c r="K103" s="115"/>
      <c r="L103" s="112"/>
      <c r="M103" s="110">
        <f t="shared" si="24"/>
        <v>1000</v>
      </c>
      <c r="N103" s="112"/>
      <c r="O103" s="112"/>
      <c r="P103" s="112"/>
      <c r="Q103" s="112"/>
      <c r="R103" s="112"/>
      <c r="S103" s="112">
        <f t="shared" si="26"/>
        <v>0</v>
      </c>
      <c r="T103" s="106">
        <f t="shared" si="25"/>
        <v>0</v>
      </c>
      <c r="U103" s="111">
        <f t="shared" si="29"/>
        <v>1000</v>
      </c>
      <c r="V103" s="111">
        <f t="shared" si="30"/>
        <v>0</v>
      </c>
      <c r="W103" s="111">
        <f t="shared" si="31"/>
        <v>0</v>
      </c>
      <c r="X103" s="111">
        <f t="shared" si="27"/>
        <v>0</v>
      </c>
      <c r="Y103" s="111">
        <f t="shared" si="32"/>
        <v>0</v>
      </c>
      <c r="Z103" s="111">
        <f t="shared" si="28"/>
        <v>1000</v>
      </c>
    </row>
    <row r="104" spans="1:26" ht="12.75" thickBot="1" x14ac:dyDescent="0.25">
      <c r="A104" s="115">
        <v>2531</v>
      </c>
      <c r="B104" s="146" t="s">
        <v>164</v>
      </c>
      <c r="C104" s="112">
        <v>4100</v>
      </c>
      <c r="D104" s="112"/>
      <c r="E104" s="112"/>
      <c r="F104" s="108"/>
      <c r="G104" s="109">
        <f t="shared" si="23"/>
        <v>4100</v>
      </c>
      <c r="H104" s="112">
        <v>4100</v>
      </c>
      <c r="I104" s="112"/>
      <c r="J104" s="115"/>
      <c r="K104" s="115"/>
      <c r="L104" s="112"/>
      <c r="M104" s="110">
        <f t="shared" si="24"/>
        <v>4100</v>
      </c>
      <c r="N104" s="112"/>
      <c r="O104" s="112"/>
      <c r="P104" s="112"/>
      <c r="Q104" s="112"/>
      <c r="R104" s="112"/>
      <c r="S104" s="112">
        <f t="shared" si="26"/>
        <v>0</v>
      </c>
      <c r="T104" s="106">
        <f t="shared" si="25"/>
        <v>0</v>
      </c>
      <c r="U104" s="111">
        <f t="shared" si="29"/>
        <v>4100</v>
      </c>
      <c r="V104" s="111">
        <f t="shared" si="30"/>
        <v>0</v>
      </c>
      <c r="W104" s="111">
        <f t="shared" si="31"/>
        <v>0</v>
      </c>
      <c r="X104" s="111">
        <f t="shared" si="27"/>
        <v>0</v>
      </c>
      <c r="Y104" s="111">
        <f t="shared" si="32"/>
        <v>0</v>
      </c>
      <c r="Z104" s="111">
        <f t="shared" si="28"/>
        <v>4100</v>
      </c>
    </row>
    <row r="105" spans="1:26" ht="12.75" thickBot="1" x14ac:dyDescent="0.25">
      <c r="A105" s="115">
        <v>2541</v>
      </c>
      <c r="B105" s="146" t="s">
        <v>165</v>
      </c>
      <c r="C105" s="112">
        <v>4000</v>
      </c>
      <c r="D105" s="112">
        <v>1200</v>
      </c>
      <c r="E105" s="112"/>
      <c r="F105" s="108"/>
      <c r="G105" s="109">
        <f t="shared" si="23"/>
        <v>5200</v>
      </c>
      <c r="H105" s="112">
        <v>4000</v>
      </c>
      <c r="I105" s="112">
        <v>1200</v>
      </c>
      <c r="J105" s="115"/>
      <c r="K105" s="115"/>
      <c r="L105" s="112"/>
      <c r="M105" s="110">
        <f t="shared" si="24"/>
        <v>5200</v>
      </c>
      <c r="N105" s="112"/>
      <c r="O105" s="112"/>
      <c r="P105" s="112"/>
      <c r="Q105" s="112"/>
      <c r="R105" s="112"/>
      <c r="S105" s="112">
        <f t="shared" si="26"/>
        <v>0</v>
      </c>
      <c r="T105" s="106">
        <f t="shared" si="25"/>
        <v>0</v>
      </c>
      <c r="U105" s="111">
        <f t="shared" si="29"/>
        <v>4000</v>
      </c>
      <c r="V105" s="111">
        <f t="shared" si="30"/>
        <v>1200</v>
      </c>
      <c r="W105" s="111">
        <f t="shared" si="31"/>
        <v>0</v>
      </c>
      <c r="X105" s="111">
        <f t="shared" si="27"/>
        <v>0</v>
      </c>
      <c r="Y105" s="111">
        <f t="shared" si="32"/>
        <v>0</v>
      </c>
      <c r="Z105" s="111">
        <f t="shared" si="28"/>
        <v>5200</v>
      </c>
    </row>
    <row r="106" spans="1:26" ht="12.75" thickBot="1" x14ac:dyDescent="0.25">
      <c r="A106" s="115">
        <v>2551</v>
      </c>
      <c r="B106" s="146" t="s">
        <v>166</v>
      </c>
      <c r="C106" s="112">
        <v>25000</v>
      </c>
      <c r="D106" s="112">
        <v>19900</v>
      </c>
      <c r="E106" s="112"/>
      <c r="F106" s="108"/>
      <c r="G106" s="109">
        <f t="shared" si="23"/>
        <v>44900</v>
      </c>
      <c r="H106" s="112">
        <v>25000</v>
      </c>
      <c r="I106" s="112">
        <v>19900</v>
      </c>
      <c r="J106" s="115"/>
      <c r="K106" s="115"/>
      <c r="L106" s="112">
        <v>4500</v>
      </c>
      <c r="M106" s="110">
        <f t="shared" si="24"/>
        <v>49400</v>
      </c>
      <c r="N106" s="112"/>
      <c r="O106" s="112"/>
      <c r="P106" s="112"/>
      <c r="Q106" s="112"/>
      <c r="R106" s="112"/>
      <c r="S106" s="112">
        <f t="shared" si="26"/>
        <v>0</v>
      </c>
      <c r="T106" s="106">
        <f t="shared" si="25"/>
        <v>0</v>
      </c>
      <c r="U106" s="111">
        <f t="shared" si="29"/>
        <v>25000</v>
      </c>
      <c r="V106" s="111">
        <f t="shared" si="30"/>
        <v>19900</v>
      </c>
      <c r="W106" s="111">
        <f t="shared" si="31"/>
        <v>0</v>
      </c>
      <c r="X106" s="111">
        <f t="shared" si="27"/>
        <v>0</v>
      </c>
      <c r="Y106" s="111">
        <f t="shared" si="32"/>
        <v>4500</v>
      </c>
      <c r="Z106" s="111">
        <f t="shared" si="28"/>
        <v>49400</v>
      </c>
    </row>
    <row r="107" spans="1:26" ht="12.75" thickBot="1" x14ac:dyDescent="0.25">
      <c r="A107" s="115">
        <v>2561</v>
      </c>
      <c r="B107" s="146" t="s">
        <v>167</v>
      </c>
      <c r="C107" s="112"/>
      <c r="D107" s="112"/>
      <c r="E107" s="112"/>
      <c r="F107" s="108"/>
      <c r="G107" s="109">
        <f t="shared" si="23"/>
        <v>0</v>
      </c>
      <c r="H107" s="112"/>
      <c r="I107" s="112"/>
      <c r="J107" s="115"/>
      <c r="K107" s="115"/>
      <c r="L107" s="112"/>
      <c r="M107" s="110">
        <f t="shared" si="24"/>
        <v>0</v>
      </c>
      <c r="N107" s="112"/>
      <c r="O107" s="112"/>
      <c r="P107" s="112"/>
      <c r="Q107" s="112"/>
      <c r="R107" s="112"/>
      <c r="S107" s="112">
        <f t="shared" si="26"/>
        <v>0</v>
      </c>
      <c r="T107" s="106" t="e">
        <f t="shared" si="25"/>
        <v>#DIV/0!</v>
      </c>
      <c r="U107" s="111">
        <f t="shared" si="29"/>
        <v>0</v>
      </c>
      <c r="V107" s="111">
        <f t="shared" si="30"/>
        <v>0</v>
      </c>
      <c r="W107" s="111">
        <f t="shared" si="31"/>
        <v>0</v>
      </c>
      <c r="X107" s="111">
        <f t="shared" si="27"/>
        <v>0</v>
      </c>
      <c r="Y107" s="111">
        <f t="shared" si="32"/>
        <v>0</v>
      </c>
      <c r="Z107" s="111">
        <f t="shared" si="28"/>
        <v>0</v>
      </c>
    </row>
    <row r="108" spans="1:26" ht="12.75" thickBot="1" x14ac:dyDescent="0.25">
      <c r="A108" s="115">
        <v>2591</v>
      </c>
      <c r="B108" s="146" t="s">
        <v>168</v>
      </c>
      <c r="C108" s="112">
        <v>400</v>
      </c>
      <c r="D108" s="112"/>
      <c r="E108" s="112"/>
      <c r="F108" s="108"/>
      <c r="G108" s="109">
        <f t="shared" si="23"/>
        <v>400</v>
      </c>
      <c r="H108" s="112">
        <v>400</v>
      </c>
      <c r="I108" s="112"/>
      <c r="J108" s="115"/>
      <c r="K108" s="115"/>
      <c r="L108" s="112">
        <v>2100</v>
      </c>
      <c r="M108" s="110">
        <f t="shared" si="24"/>
        <v>2500</v>
      </c>
      <c r="N108" s="112"/>
      <c r="O108" s="112"/>
      <c r="P108" s="112"/>
      <c r="Q108" s="112"/>
      <c r="R108" s="112"/>
      <c r="S108" s="112">
        <f t="shared" si="26"/>
        <v>0</v>
      </c>
      <c r="T108" s="106">
        <f t="shared" si="25"/>
        <v>0</v>
      </c>
      <c r="U108" s="111">
        <f t="shared" si="29"/>
        <v>400</v>
      </c>
      <c r="V108" s="111">
        <f t="shared" si="30"/>
        <v>0</v>
      </c>
      <c r="W108" s="111">
        <f t="shared" si="31"/>
        <v>0</v>
      </c>
      <c r="X108" s="111">
        <f t="shared" si="27"/>
        <v>0</v>
      </c>
      <c r="Y108" s="111">
        <f t="shared" si="32"/>
        <v>2100</v>
      </c>
      <c r="Z108" s="111">
        <f t="shared" si="28"/>
        <v>2500</v>
      </c>
    </row>
    <row r="109" spans="1:26" ht="36.75" thickBot="1" x14ac:dyDescent="0.25">
      <c r="A109" s="115">
        <v>2611</v>
      </c>
      <c r="B109" s="146" t="s">
        <v>169</v>
      </c>
      <c r="C109" s="112"/>
      <c r="D109" s="112">
        <v>27000</v>
      </c>
      <c r="E109" s="112"/>
      <c r="F109" s="108"/>
      <c r="G109" s="109">
        <f t="shared" si="23"/>
        <v>27000</v>
      </c>
      <c r="H109" s="112"/>
      <c r="I109" s="112">
        <v>27000</v>
      </c>
      <c r="J109" s="115"/>
      <c r="K109" s="115"/>
      <c r="L109" s="112"/>
      <c r="M109" s="110">
        <f t="shared" si="24"/>
        <v>27000</v>
      </c>
      <c r="N109" s="112"/>
      <c r="O109" s="112"/>
      <c r="P109" s="112"/>
      <c r="Q109" s="112"/>
      <c r="R109" s="112"/>
      <c r="S109" s="112">
        <f t="shared" si="26"/>
        <v>0</v>
      </c>
      <c r="T109" s="106">
        <f t="shared" si="25"/>
        <v>0</v>
      </c>
      <c r="U109" s="111">
        <f t="shared" si="29"/>
        <v>0</v>
      </c>
      <c r="V109" s="111">
        <f t="shared" si="30"/>
        <v>27000</v>
      </c>
      <c r="W109" s="111">
        <f t="shared" si="31"/>
        <v>0</v>
      </c>
      <c r="X109" s="111">
        <f t="shared" si="27"/>
        <v>0</v>
      </c>
      <c r="Y109" s="111">
        <f t="shared" si="32"/>
        <v>0</v>
      </c>
      <c r="Z109" s="111">
        <f t="shared" si="28"/>
        <v>27000</v>
      </c>
    </row>
    <row r="110" spans="1:26" ht="33.75" customHeight="1" thickBot="1" x14ac:dyDescent="0.3">
      <c r="A110" s="115">
        <v>2612</v>
      </c>
      <c r="B110" s="124" t="s">
        <v>170</v>
      </c>
      <c r="C110" s="112">
        <v>6000</v>
      </c>
      <c r="D110" s="112">
        <v>30600</v>
      </c>
      <c r="E110" s="112"/>
      <c r="F110" s="108"/>
      <c r="G110" s="109">
        <f t="shared" si="23"/>
        <v>36600</v>
      </c>
      <c r="H110" s="112">
        <v>6000</v>
      </c>
      <c r="I110" s="112">
        <v>30600</v>
      </c>
      <c r="J110" s="115"/>
      <c r="K110" s="115"/>
      <c r="L110" s="112"/>
      <c r="M110" s="110">
        <f t="shared" si="24"/>
        <v>36600</v>
      </c>
      <c r="N110" s="112"/>
      <c r="O110" s="112"/>
      <c r="P110" s="112"/>
      <c r="Q110" s="112"/>
      <c r="R110" s="112"/>
      <c r="S110" s="112">
        <f t="shared" si="26"/>
        <v>0</v>
      </c>
      <c r="T110" s="106">
        <f t="shared" si="25"/>
        <v>0</v>
      </c>
      <c r="U110" s="111">
        <f t="shared" si="29"/>
        <v>6000</v>
      </c>
      <c r="V110" s="111">
        <f t="shared" si="30"/>
        <v>30600</v>
      </c>
      <c r="W110" s="111">
        <f t="shared" si="31"/>
        <v>0</v>
      </c>
      <c r="X110" s="111">
        <f t="shared" si="27"/>
        <v>0</v>
      </c>
      <c r="Y110" s="111">
        <f t="shared" si="32"/>
        <v>0</v>
      </c>
      <c r="Z110" s="111">
        <f t="shared" si="28"/>
        <v>36600</v>
      </c>
    </row>
    <row r="111" spans="1:26" ht="24.75" thickBot="1" x14ac:dyDescent="0.25">
      <c r="A111" s="115">
        <v>2613</v>
      </c>
      <c r="B111" s="146" t="s">
        <v>171</v>
      </c>
      <c r="C111" s="112"/>
      <c r="D111" s="112"/>
      <c r="E111" s="112"/>
      <c r="F111" s="108"/>
      <c r="G111" s="109">
        <f t="shared" si="23"/>
        <v>0</v>
      </c>
      <c r="H111" s="112"/>
      <c r="I111" s="112"/>
      <c r="J111" s="115"/>
      <c r="K111" s="115"/>
      <c r="L111" s="112"/>
      <c r="M111" s="110">
        <f t="shared" si="24"/>
        <v>0</v>
      </c>
      <c r="N111" s="112"/>
      <c r="O111" s="112"/>
      <c r="P111" s="112"/>
      <c r="Q111" s="112"/>
      <c r="R111" s="112"/>
      <c r="S111" s="112">
        <f t="shared" si="26"/>
        <v>0</v>
      </c>
      <c r="T111" s="106" t="e">
        <f t="shared" si="25"/>
        <v>#DIV/0!</v>
      </c>
      <c r="U111" s="111">
        <f t="shared" si="29"/>
        <v>0</v>
      </c>
      <c r="V111" s="111">
        <f t="shared" si="30"/>
        <v>0</v>
      </c>
      <c r="W111" s="111">
        <f t="shared" si="31"/>
        <v>0</v>
      </c>
      <c r="X111" s="111">
        <f t="shared" si="27"/>
        <v>0</v>
      </c>
      <c r="Y111" s="111">
        <f t="shared" si="32"/>
        <v>0</v>
      </c>
      <c r="Z111" s="111">
        <f t="shared" si="28"/>
        <v>0</v>
      </c>
    </row>
    <row r="112" spans="1:26" ht="24.75" thickBot="1" x14ac:dyDescent="0.25">
      <c r="A112" s="115">
        <v>2614</v>
      </c>
      <c r="B112" s="146" t="s">
        <v>172</v>
      </c>
      <c r="C112" s="112"/>
      <c r="D112" s="112"/>
      <c r="E112" s="112"/>
      <c r="F112" s="108"/>
      <c r="G112" s="109">
        <f t="shared" si="23"/>
        <v>0</v>
      </c>
      <c r="H112" s="112"/>
      <c r="I112" s="112"/>
      <c r="J112" s="115"/>
      <c r="K112" s="115"/>
      <c r="L112" s="112"/>
      <c r="M112" s="110">
        <f t="shared" si="24"/>
        <v>0</v>
      </c>
      <c r="N112" s="112"/>
      <c r="O112" s="112"/>
      <c r="P112" s="112"/>
      <c r="Q112" s="112"/>
      <c r="R112" s="112"/>
      <c r="S112" s="112">
        <f t="shared" si="26"/>
        <v>0</v>
      </c>
      <c r="T112" s="106" t="e">
        <f t="shared" si="25"/>
        <v>#DIV/0!</v>
      </c>
      <c r="U112" s="111">
        <f t="shared" si="29"/>
        <v>0</v>
      </c>
      <c r="V112" s="111">
        <f t="shared" si="30"/>
        <v>0</v>
      </c>
      <c r="W112" s="111">
        <f t="shared" si="31"/>
        <v>0</v>
      </c>
      <c r="X112" s="111">
        <f t="shared" si="27"/>
        <v>0</v>
      </c>
      <c r="Y112" s="111">
        <f t="shared" si="32"/>
        <v>0</v>
      </c>
      <c r="Z112" s="111">
        <f t="shared" si="28"/>
        <v>0</v>
      </c>
    </row>
    <row r="113" spans="1:26" ht="12.75" thickBot="1" x14ac:dyDescent="0.25">
      <c r="A113" s="115">
        <v>2711</v>
      </c>
      <c r="B113" s="146" t="s">
        <v>173</v>
      </c>
      <c r="C113" s="112"/>
      <c r="D113" s="112">
        <v>8400</v>
      </c>
      <c r="E113" s="112"/>
      <c r="F113" s="108"/>
      <c r="G113" s="109">
        <f t="shared" si="23"/>
        <v>8400</v>
      </c>
      <c r="H113" s="112"/>
      <c r="I113" s="112">
        <v>8400</v>
      </c>
      <c r="J113" s="115"/>
      <c r="K113" s="115"/>
      <c r="L113" s="112"/>
      <c r="M113" s="110">
        <f t="shared" si="24"/>
        <v>8400</v>
      </c>
      <c r="N113" s="112"/>
      <c r="O113" s="112"/>
      <c r="P113" s="112"/>
      <c r="Q113" s="112"/>
      <c r="R113" s="112"/>
      <c r="S113" s="112">
        <f t="shared" si="26"/>
        <v>0</v>
      </c>
      <c r="T113" s="106">
        <f t="shared" si="25"/>
        <v>0</v>
      </c>
      <c r="U113" s="111">
        <f t="shared" si="29"/>
        <v>0</v>
      </c>
      <c r="V113" s="111">
        <f t="shared" si="30"/>
        <v>8400</v>
      </c>
      <c r="W113" s="111">
        <f t="shared" si="31"/>
        <v>0</v>
      </c>
      <c r="X113" s="111">
        <f t="shared" si="27"/>
        <v>0</v>
      </c>
      <c r="Y113" s="111">
        <f t="shared" si="32"/>
        <v>0</v>
      </c>
      <c r="Z113" s="111">
        <f t="shared" si="28"/>
        <v>8400</v>
      </c>
    </row>
    <row r="114" spans="1:26" ht="12.75" thickBot="1" x14ac:dyDescent="0.25">
      <c r="A114" s="115">
        <v>2721</v>
      </c>
      <c r="B114" s="146" t="s">
        <v>174</v>
      </c>
      <c r="C114" s="112">
        <v>10804</v>
      </c>
      <c r="D114" s="112">
        <v>16500</v>
      </c>
      <c r="E114" s="112"/>
      <c r="F114" s="108"/>
      <c r="G114" s="109">
        <f t="shared" si="23"/>
        <v>27304</v>
      </c>
      <c r="H114" s="112">
        <v>10804</v>
      </c>
      <c r="I114" s="112">
        <v>16500</v>
      </c>
      <c r="J114" s="115"/>
      <c r="K114" s="115"/>
      <c r="L114" s="112">
        <v>4196</v>
      </c>
      <c r="M114" s="110">
        <f t="shared" si="24"/>
        <v>31500</v>
      </c>
      <c r="N114" s="112"/>
      <c r="O114" s="112"/>
      <c r="P114" s="112"/>
      <c r="Q114" s="112"/>
      <c r="R114" s="112"/>
      <c r="S114" s="112">
        <f t="shared" si="26"/>
        <v>0</v>
      </c>
      <c r="T114" s="106">
        <f t="shared" si="25"/>
        <v>0</v>
      </c>
      <c r="U114" s="111">
        <f t="shared" si="29"/>
        <v>10804</v>
      </c>
      <c r="V114" s="111">
        <f t="shared" si="30"/>
        <v>16500</v>
      </c>
      <c r="W114" s="111">
        <f t="shared" si="31"/>
        <v>0</v>
      </c>
      <c r="X114" s="111">
        <f t="shared" si="27"/>
        <v>0</v>
      </c>
      <c r="Y114" s="111">
        <f t="shared" si="32"/>
        <v>4196</v>
      </c>
      <c r="Z114" s="111">
        <f t="shared" si="28"/>
        <v>31500</v>
      </c>
    </row>
    <row r="115" spans="1:26" ht="12.75" thickBot="1" x14ac:dyDescent="0.25">
      <c r="A115" s="115">
        <v>2731</v>
      </c>
      <c r="B115" s="146" t="s">
        <v>175</v>
      </c>
      <c r="C115" s="112"/>
      <c r="D115" s="112"/>
      <c r="E115" s="112"/>
      <c r="F115" s="108"/>
      <c r="G115" s="109">
        <f t="shared" si="23"/>
        <v>0</v>
      </c>
      <c r="H115" s="112"/>
      <c r="I115" s="112"/>
      <c r="J115" s="115"/>
      <c r="K115" s="115"/>
      <c r="L115" s="112"/>
      <c r="M115" s="110">
        <f t="shared" si="24"/>
        <v>0</v>
      </c>
      <c r="N115" s="112"/>
      <c r="O115" s="112"/>
      <c r="P115" s="112"/>
      <c r="Q115" s="112"/>
      <c r="R115" s="112"/>
      <c r="S115" s="112">
        <f t="shared" si="26"/>
        <v>0</v>
      </c>
      <c r="T115" s="106" t="e">
        <f t="shared" si="25"/>
        <v>#DIV/0!</v>
      </c>
      <c r="U115" s="111">
        <f t="shared" si="29"/>
        <v>0</v>
      </c>
      <c r="V115" s="111">
        <f t="shared" si="30"/>
        <v>0</v>
      </c>
      <c r="W115" s="111">
        <f t="shared" si="31"/>
        <v>0</v>
      </c>
      <c r="X115" s="111">
        <f t="shared" si="27"/>
        <v>0</v>
      </c>
      <c r="Y115" s="111">
        <f t="shared" si="32"/>
        <v>0</v>
      </c>
      <c r="Z115" s="111">
        <f t="shared" si="28"/>
        <v>0</v>
      </c>
    </row>
    <row r="116" spans="1:26" ht="12.75" thickBot="1" x14ac:dyDescent="0.25">
      <c r="A116" s="115">
        <v>2741</v>
      </c>
      <c r="B116" s="146" t="s">
        <v>176</v>
      </c>
      <c r="C116" s="112">
        <v>1500</v>
      </c>
      <c r="D116" s="112"/>
      <c r="E116" s="112"/>
      <c r="F116" s="108"/>
      <c r="G116" s="109">
        <f t="shared" si="23"/>
        <v>1500</v>
      </c>
      <c r="H116" s="112">
        <v>1500</v>
      </c>
      <c r="I116" s="112"/>
      <c r="J116" s="115"/>
      <c r="K116" s="115"/>
      <c r="L116" s="112"/>
      <c r="M116" s="110">
        <f t="shared" si="24"/>
        <v>1500</v>
      </c>
      <c r="N116" s="112"/>
      <c r="O116" s="112"/>
      <c r="P116" s="112"/>
      <c r="Q116" s="112"/>
      <c r="R116" s="112"/>
      <c r="S116" s="112">
        <f t="shared" si="26"/>
        <v>0</v>
      </c>
      <c r="T116" s="106">
        <f t="shared" si="25"/>
        <v>0</v>
      </c>
      <c r="U116" s="111">
        <f t="shared" si="29"/>
        <v>1500</v>
      </c>
      <c r="V116" s="111">
        <f t="shared" si="30"/>
        <v>0</v>
      </c>
      <c r="W116" s="111">
        <f t="shared" si="31"/>
        <v>0</v>
      </c>
      <c r="X116" s="111">
        <f t="shared" si="27"/>
        <v>0</v>
      </c>
      <c r="Y116" s="111">
        <f t="shared" si="32"/>
        <v>0</v>
      </c>
      <c r="Z116" s="111">
        <f t="shared" si="28"/>
        <v>1500</v>
      </c>
    </row>
    <row r="117" spans="1:26" ht="24.75" thickBot="1" x14ac:dyDescent="0.25">
      <c r="A117" s="115">
        <v>2751</v>
      </c>
      <c r="B117" s="146" t="s">
        <v>177</v>
      </c>
      <c r="C117" s="112"/>
      <c r="D117" s="112"/>
      <c r="E117" s="112"/>
      <c r="F117" s="108"/>
      <c r="G117" s="109">
        <f t="shared" si="23"/>
        <v>0</v>
      </c>
      <c r="H117" s="112"/>
      <c r="I117" s="112"/>
      <c r="J117" s="115"/>
      <c r="K117" s="115"/>
      <c r="L117" s="112"/>
      <c r="M117" s="110">
        <f t="shared" si="24"/>
        <v>0</v>
      </c>
      <c r="N117" s="112"/>
      <c r="O117" s="112"/>
      <c r="P117" s="112"/>
      <c r="Q117" s="112"/>
      <c r="R117" s="112"/>
      <c r="S117" s="112">
        <f t="shared" si="26"/>
        <v>0</v>
      </c>
      <c r="T117" s="106" t="e">
        <f t="shared" si="25"/>
        <v>#DIV/0!</v>
      </c>
      <c r="U117" s="111">
        <f t="shared" si="29"/>
        <v>0</v>
      </c>
      <c r="V117" s="111">
        <f t="shared" si="30"/>
        <v>0</v>
      </c>
      <c r="W117" s="111">
        <f t="shared" si="31"/>
        <v>0</v>
      </c>
      <c r="X117" s="111">
        <f t="shared" si="27"/>
        <v>0</v>
      </c>
      <c r="Y117" s="111">
        <f t="shared" si="32"/>
        <v>0</v>
      </c>
      <c r="Z117" s="111">
        <f t="shared" si="28"/>
        <v>0</v>
      </c>
    </row>
    <row r="118" spans="1:26" ht="12.75" thickBot="1" x14ac:dyDescent="0.25">
      <c r="A118" s="115">
        <v>2811</v>
      </c>
      <c r="B118" s="146" t="s">
        <v>178</v>
      </c>
      <c r="C118" s="112"/>
      <c r="D118" s="112"/>
      <c r="E118" s="112"/>
      <c r="F118" s="108"/>
      <c r="G118" s="109">
        <f t="shared" si="23"/>
        <v>0</v>
      </c>
      <c r="H118" s="112"/>
      <c r="I118" s="112"/>
      <c r="J118" s="115"/>
      <c r="K118" s="115"/>
      <c r="L118" s="112"/>
      <c r="M118" s="110">
        <f t="shared" si="24"/>
        <v>0</v>
      </c>
      <c r="N118" s="112"/>
      <c r="O118" s="112"/>
      <c r="P118" s="112"/>
      <c r="Q118" s="112"/>
      <c r="R118" s="112"/>
      <c r="S118" s="112">
        <f t="shared" si="26"/>
        <v>0</v>
      </c>
      <c r="T118" s="106" t="e">
        <f t="shared" si="25"/>
        <v>#DIV/0!</v>
      </c>
      <c r="U118" s="111">
        <f t="shared" si="29"/>
        <v>0</v>
      </c>
      <c r="V118" s="111">
        <f t="shared" si="30"/>
        <v>0</v>
      </c>
      <c r="W118" s="111">
        <f t="shared" si="31"/>
        <v>0</v>
      </c>
      <c r="X118" s="111">
        <f t="shared" si="27"/>
        <v>0</v>
      </c>
      <c r="Y118" s="111">
        <f t="shared" si="32"/>
        <v>0</v>
      </c>
      <c r="Z118" s="111">
        <f t="shared" si="28"/>
        <v>0</v>
      </c>
    </row>
    <row r="119" spans="1:26" ht="12.75" thickBot="1" x14ac:dyDescent="0.25">
      <c r="A119" s="115">
        <v>2821</v>
      </c>
      <c r="B119" s="146" t="s">
        <v>179</v>
      </c>
      <c r="C119" s="112"/>
      <c r="D119" s="112"/>
      <c r="E119" s="112"/>
      <c r="F119" s="108"/>
      <c r="G119" s="109">
        <f t="shared" si="23"/>
        <v>0</v>
      </c>
      <c r="H119" s="112"/>
      <c r="I119" s="112"/>
      <c r="J119" s="115"/>
      <c r="K119" s="115"/>
      <c r="L119" s="112"/>
      <c r="M119" s="110">
        <f t="shared" si="24"/>
        <v>0</v>
      </c>
      <c r="N119" s="112"/>
      <c r="O119" s="112"/>
      <c r="P119" s="112"/>
      <c r="Q119" s="112"/>
      <c r="R119" s="112"/>
      <c r="S119" s="112">
        <f t="shared" si="26"/>
        <v>0</v>
      </c>
      <c r="T119" s="106" t="e">
        <f t="shared" si="25"/>
        <v>#DIV/0!</v>
      </c>
      <c r="U119" s="111">
        <f t="shared" si="29"/>
        <v>0</v>
      </c>
      <c r="V119" s="111">
        <f t="shared" si="30"/>
        <v>0</v>
      </c>
      <c r="W119" s="111">
        <f t="shared" si="31"/>
        <v>0</v>
      </c>
      <c r="X119" s="111">
        <f t="shared" si="27"/>
        <v>0</v>
      </c>
      <c r="Y119" s="111">
        <f t="shared" si="32"/>
        <v>0</v>
      </c>
      <c r="Z119" s="111">
        <f t="shared" si="28"/>
        <v>0</v>
      </c>
    </row>
    <row r="120" spans="1:26" ht="12.75" thickBot="1" x14ac:dyDescent="0.25">
      <c r="A120" s="115">
        <v>2831</v>
      </c>
      <c r="B120" s="146" t="s">
        <v>180</v>
      </c>
      <c r="C120" s="112"/>
      <c r="D120" s="112"/>
      <c r="E120" s="112"/>
      <c r="F120" s="108"/>
      <c r="G120" s="109">
        <f t="shared" si="23"/>
        <v>0</v>
      </c>
      <c r="H120" s="112"/>
      <c r="I120" s="112"/>
      <c r="J120" s="115"/>
      <c r="K120" s="115"/>
      <c r="L120" s="112"/>
      <c r="M120" s="110">
        <f t="shared" si="24"/>
        <v>0</v>
      </c>
      <c r="N120" s="112"/>
      <c r="O120" s="112"/>
      <c r="P120" s="112"/>
      <c r="Q120" s="112"/>
      <c r="R120" s="112"/>
      <c r="S120" s="112">
        <f t="shared" si="26"/>
        <v>0</v>
      </c>
      <c r="T120" s="106" t="e">
        <f t="shared" si="25"/>
        <v>#DIV/0!</v>
      </c>
      <c r="U120" s="111">
        <f t="shared" si="29"/>
        <v>0</v>
      </c>
      <c r="V120" s="111">
        <f t="shared" si="30"/>
        <v>0</v>
      </c>
      <c r="W120" s="111">
        <f t="shared" si="31"/>
        <v>0</v>
      </c>
      <c r="X120" s="111">
        <f t="shared" si="27"/>
        <v>0</v>
      </c>
      <c r="Y120" s="111">
        <f t="shared" si="32"/>
        <v>0</v>
      </c>
      <c r="Z120" s="111">
        <f t="shared" si="28"/>
        <v>0</v>
      </c>
    </row>
    <row r="121" spans="1:26" ht="12.75" thickBot="1" x14ac:dyDescent="0.25">
      <c r="A121" s="115">
        <v>2911</v>
      </c>
      <c r="B121" s="146" t="s">
        <v>181</v>
      </c>
      <c r="C121" s="112">
        <v>10000</v>
      </c>
      <c r="D121" s="112">
        <v>11900</v>
      </c>
      <c r="E121" s="112"/>
      <c r="F121" s="108"/>
      <c r="G121" s="109">
        <f t="shared" si="23"/>
        <v>21900</v>
      </c>
      <c r="H121" s="112">
        <v>10000</v>
      </c>
      <c r="I121" s="112">
        <v>11900</v>
      </c>
      <c r="J121" s="115"/>
      <c r="K121" s="115"/>
      <c r="L121" s="112">
        <v>1900</v>
      </c>
      <c r="M121" s="110">
        <f t="shared" si="24"/>
        <v>23800</v>
      </c>
      <c r="N121" s="112"/>
      <c r="O121" s="112"/>
      <c r="P121" s="112"/>
      <c r="Q121" s="112"/>
      <c r="R121" s="112"/>
      <c r="S121" s="112">
        <f t="shared" si="26"/>
        <v>0</v>
      </c>
      <c r="T121" s="106">
        <f t="shared" si="25"/>
        <v>0</v>
      </c>
      <c r="U121" s="111">
        <f t="shared" si="29"/>
        <v>10000</v>
      </c>
      <c r="V121" s="111">
        <f t="shared" si="30"/>
        <v>11900</v>
      </c>
      <c r="W121" s="111">
        <f t="shared" si="31"/>
        <v>0</v>
      </c>
      <c r="X121" s="111">
        <f t="shared" si="27"/>
        <v>0</v>
      </c>
      <c r="Y121" s="111">
        <f t="shared" si="32"/>
        <v>1900</v>
      </c>
      <c r="Z121" s="111">
        <f t="shared" si="28"/>
        <v>23800</v>
      </c>
    </row>
    <row r="122" spans="1:26" ht="12.75" thickBot="1" x14ac:dyDescent="0.3">
      <c r="A122" s="115">
        <v>2921</v>
      </c>
      <c r="B122" s="124" t="s">
        <v>182</v>
      </c>
      <c r="C122" s="112">
        <v>5000</v>
      </c>
      <c r="D122" s="112">
        <v>4200</v>
      </c>
      <c r="E122" s="112"/>
      <c r="F122" s="108"/>
      <c r="G122" s="109">
        <f t="shared" si="23"/>
        <v>9200</v>
      </c>
      <c r="H122" s="112">
        <v>5000</v>
      </c>
      <c r="I122" s="112">
        <v>4200</v>
      </c>
      <c r="J122" s="115"/>
      <c r="K122" s="115"/>
      <c r="L122" s="112"/>
      <c r="M122" s="110">
        <f t="shared" si="24"/>
        <v>9200</v>
      </c>
      <c r="N122" s="112"/>
      <c r="O122" s="112"/>
      <c r="P122" s="112"/>
      <c r="Q122" s="112"/>
      <c r="R122" s="112"/>
      <c r="S122" s="112">
        <f t="shared" si="26"/>
        <v>0</v>
      </c>
      <c r="T122" s="106">
        <f t="shared" si="25"/>
        <v>0</v>
      </c>
      <c r="U122" s="111">
        <f t="shared" si="29"/>
        <v>5000</v>
      </c>
      <c r="V122" s="111">
        <f t="shared" si="30"/>
        <v>4200</v>
      </c>
      <c r="W122" s="111">
        <f t="shared" si="31"/>
        <v>0</v>
      </c>
      <c r="X122" s="111">
        <f t="shared" si="27"/>
        <v>0</v>
      </c>
      <c r="Y122" s="111">
        <f t="shared" si="32"/>
        <v>0</v>
      </c>
      <c r="Z122" s="111">
        <f t="shared" si="28"/>
        <v>9200</v>
      </c>
    </row>
    <row r="123" spans="1:26" ht="24.75" thickBot="1" x14ac:dyDescent="0.25">
      <c r="A123" s="115">
        <v>2931</v>
      </c>
      <c r="B123" s="146" t="s">
        <v>183</v>
      </c>
      <c r="C123" s="112">
        <v>5500</v>
      </c>
      <c r="D123" s="112">
        <v>3000</v>
      </c>
      <c r="E123" s="112"/>
      <c r="F123" s="108"/>
      <c r="G123" s="109">
        <f t="shared" si="23"/>
        <v>8500</v>
      </c>
      <c r="H123" s="112">
        <v>5500</v>
      </c>
      <c r="I123" s="112">
        <v>3000</v>
      </c>
      <c r="J123" s="115"/>
      <c r="K123" s="115"/>
      <c r="L123" s="112"/>
      <c r="M123" s="110">
        <f t="shared" si="24"/>
        <v>8500</v>
      </c>
      <c r="N123" s="112"/>
      <c r="O123" s="112"/>
      <c r="P123" s="112"/>
      <c r="Q123" s="112"/>
      <c r="R123" s="112"/>
      <c r="S123" s="112">
        <f t="shared" si="26"/>
        <v>0</v>
      </c>
      <c r="T123" s="106">
        <f t="shared" si="25"/>
        <v>0</v>
      </c>
      <c r="U123" s="111">
        <f t="shared" si="29"/>
        <v>5500</v>
      </c>
      <c r="V123" s="111">
        <f t="shared" si="30"/>
        <v>3000</v>
      </c>
      <c r="W123" s="111">
        <f t="shared" si="31"/>
        <v>0</v>
      </c>
      <c r="X123" s="111">
        <f t="shared" si="27"/>
        <v>0</v>
      </c>
      <c r="Y123" s="111">
        <f t="shared" si="32"/>
        <v>0</v>
      </c>
      <c r="Z123" s="111">
        <f t="shared" si="28"/>
        <v>8500</v>
      </c>
    </row>
    <row r="124" spans="1:26" ht="24.75" thickBot="1" x14ac:dyDescent="0.25">
      <c r="A124" s="115">
        <v>2941</v>
      </c>
      <c r="B124" s="146" t="s">
        <v>184</v>
      </c>
      <c r="C124" s="112">
        <v>1200</v>
      </c>
      <c r="D124" s="112"/>
      <c r="E124" s="112"/>
      <c r="F124" s="108"/>
      <c r="G124" s="109">
        <f t="shared" si="23"/>
        <v>1200</v>
      </c>
      <c r="H124" s="112">
        <v>1200</v>
      </c>
      <c r="I124" s="112"/>
      <c r="J124" s="115"/>
      <c r="K124" s="115"/>
      <c r="L124" s="112">
        <v>3000</v>
      </c>
      <c r="M124" s="110">
        <f t="shared" si="24"/>
        <v>4200</v>
      </c>
      <c r="N124" s="112"/>
      <c r="O124" s="112"/>
      <c r="P124" s="112"/>
      <c r="Q124" s="112"/>
      <c r="R124" s="112"/>
      <c r="S124" s="112">
        <f t="shared" si="26"/>
        <v>0</v>
      </c>
      <c r="T124" s="106">
        <f t="shared" si="25"/>
        <v>0</v>
      </c>
      <c r="U124" s="111">
        <f t="shared" si="29"/>
        <v>1200</v>
      </c>
      <c r="V124" s="111">
        <f t="shared" si="30"/>
        <v>0</v>
      </c>
      <c r="W124" s="111">
        <f t="shared" si="31"/>
        <v>0</v>
      </c>
      <c r="X124" s="111">
        <f t="shared" si="27"/>
        <v>0</v>
      </c>
      <c r="Y124" s="111">
        <f t="shared" si="32"/>
        <v>3000</v>
      </c>
      <c r="Z124" s="111">
        <f t="shared" si="28"/>
        <v>4200</v>
      </c>
    </row>
    <row r="125" spans="1:26" ht="24.75" thickBot="1" x14ac:dyDescent="0.25">
      <c r="A125" s="115">
        <v>2951</v>
      </c>
      <c r="B125" s="146" t="s">
        <v>185</v>
      </c>
      <c r="C125" s="112">
        <v>11100</v>
      </c>
      <c r="D125" s="112">
        <v>13600</v>
      </c>
      <c r="E125" s="112"/>
      <c r="F125" s="108"/>
      <c r="G125" s="109">
        <f t="shared" si="23"/>
        <v>24700</v>
      </c>
      <c r="H125" s="112">
        <v>11100</v>
      </c>
      <c r="I125" s="112">
        <v>13600</v>
      </c>
      <c r="J125" s="115"/>
      <c r="K125" s="115"/>
      <c r="L125" s="112">
        <v>2900</v>
      </c>
      <c r="M125" s="110">
        <f t="shared" si="24"/>
        <v>27600</v>
      </c>
      <c r="N125" s="112"/>
      <c r="O125" s="112"/>
      <c r="P125" s="112"/>
      <c r="Q125" s="112"/>
      <c r="R125" s="112"/>
      <c r="S125" s="112">
        <f t="shared" si="26"/>
        <v>0</v>
      </c>
      <c r="T125" s="106">
        <f t="shared" si="25"/>
        <v>0</v>
      </c>
      <c r="U125" s="111">
        <f t="shared" si="29"/>
        <v>11100</v>
      </c>
      <c r="V125" s="111">
        <f t="shared" si="30"/>
        <v>13600</v>
      </c>
      <c r="W125" s="111">
        <f t="shared" si="31"/>
        <v>0</v>
      </c>
      <c r="X125" s="111">
        <f t="shared" si="27"/>
        <v>0</v>
      </c>
      <c r="Y125" s="111">
        <f t="shared" si="32"/>
        <v>2900</v>
      </c>
      <c r="Z125" s="111">
        <f t="shared" si="28"/>
        <v>27600</v>
      </c>
    </row>
    <row r="126" spans="1:26" ht="24.75" thickBot="1" x14ac:dyDescent="0.25">
      <c r="A126" s="115">
        <v>2961</v>
      </c>
      <c r="B126" s="146" t="s">
        <v>186</v>
      </c>
      <c r="C126" s="112"/>
      <c r="D126" s="112"/>
      <c r="E126" s="112"/>
      <c r="F126" s="108"/>
      <c r="G126" s="109">
        <f t="shared" si="23"/>
        <v>0</v>
      </c>
      <c r="H126" s="112"/>
      <c r="I126" s="112"/>
      <c r="J126" s="115"/>
      <c r="K126" s="115"/>
      <c r="L126" s="112">
        <v>2700</v>
      </c>
      <c r="M126" s="110">
        <f t="shared" si="24"/>
        <v>2700</v>
      </c>
      <c r="N126" s="112"/>
      <c r="O126" s="112"/>
      <c r="P126" s="112"/>
      <c r="Q126" s="112"/>
      <c r="R126" s="112"/>
      <c r="S126" s="112">
        <f t="shared" si="26"/>
        <v>0</v>
      </c>
      <c r="T126" s="106">
        <f t="shared" si="25"/>
        <v>0</v>
      </c>
      <c r="U126" s="111">
        <f t="shared" si="29"/>
        <v>0</v>
      </c>
      <c r="V126" s="111">
        <f t="shared" si="30"/>
        <v>0</v>
      </c>
      <c r="W126" s="111">
        <f t="shared" si="31"/>
        <v>0</v>
      </c>
      <c r="X126" s="111">
        <f t="shared" si="27"/>
        <v>0</v>
      </c>
      <c r="Y126" s="111">
        <f t="shared" si="32"/>
        <v>2700</v>
      </c>
      <c r="Z126" s="111">
        <f t="shared" si="28"/>
        <v>2700</v>
      </c>
    </row>
    <row r="127" spans="1:26" ht="24.75" thickBot="1" x14ac:dyDescent="0.25">
      <c r="A127" s="115">
        <v>2971</v>
      </c>
      <c r="B127" s="146" t="s">
        <v>187</v>
      </c>
      <c r="C127" s="112"/>
      <c r="D127" s="112"/>
      <c r="E127" s="112"/>
      <c r="F127" s="108"/>
      <c r="G127" s="109">
        <f t="shared" si="23"/>
        <v>0</v>
      </c>
      <c r="H127" s="112"/>
      <c r="I127" s="112"/>
      <c r="J127" s="115"/>
      <c r="K127" s="115"/>
      <c r="L127" s="112"/>
      <c r="M127" s="110">
        <f t="shared" si="24"/>
        <v>0</v>
      </c>
      <c r="N127" s="112"/>
      <c r="O127" s="112"/>
      <c r="P127" s="112"/>
      <c r="Q127" s="112"/>
      <c r="R127" s="112"/>
      <c r="S127" s="112">
        <f t="shared" si="26"/>
        <v>0</v>
      </c>
      <c r="T127" s="106" t="e">
        <f t="shared" si="25"/>
        <v>#DIV/0!</v>
      </c>
      <c r="U127" s="111">
        <f t="shared" si="29"/>
        <v>0</v>
      </c>
      <c r="V127" s="111">
        <f t="shared" si="30"/>
        <v>0</v>
      </c>
      <c r="W127" s="111">
        <f t="shared" si="31"/>
        <v>0</v>
      </c>
      <c r="X127" s="111">
        <f t="shared" si="27"/>
        <v>0</v>
      </c>
      <c r="Y127" s="111">
        <f t="shared" si="32"/>
        <v>0</v>
      </c>
      <c r="Z127" s="111">
        <f t="shared" si="28"/>
        <v>0</v>
      </c>
    </row>
    <row r="128" spans="1:26" ht="24.75" thickBot="1" x14ac:dyDescent="0.25">
      <c r="A128" s="115">
        <v>2981</v>
      </c>
      <c r="B128" s="146" t="s">
        <v>188</v>
      </c>
      <c r="C128" s="112"/>
      <c r="D128" s="112"/>
      <c r="E128" s="112"/>
      <c r="F128" s="108"/>
      <c r="G128" s="109">
        <f t="shared" si="23"/>
        <v>0</v>
      </c>
      <c r="H128" s="112"/>
      <c r="I128" s="112"/>
      <c r="J128" s="115"/>
      <c r="K128" s="115"/>
      <c r="L128" s="112"/>
      <c r="M128" s="110">
        <f t="shared" si="24"/>
        <v>0</v>
      </c>
      <c r="N128" s="112"/>
      <c r="O128" s="112"/>
      <c r="P128" s="112"/>
      <c r="Q128" s="112"/>
      <c r="R128" s="112"/>
      <c r="S128" s="112">
        <f t="shared" si="26"/>
        <v>0</v>
      </c>
      <c r="T128" s="106" t="e">
        <f t="shared" si="25"/>
        <v>#DIV/0!</v>
      </c>
      <c r="U128" s="111">
        <f t="shared" si="29"/>
        <v>0</v>
      </c>
      <c r="V128" s="111">
        <f t="shared" si="30"/>
        <v>0</v>
      </c>
      <c r="W128" s="111">
        <f t="shared" si="31"/>
        <v>0</v>
      </c>
      <c r="X128" s="111">
        <f t="shared" si="27"/>
        <v>0</v>
      </c>
      <c r="Y128" s="111">
        <f t="shared" si="32"/>
        <v>0</v>
      </c>
      <c r="Z128" s="111">
        <f t="shared" si="28"/>
        <v>0</v>
      </c>
    </row>
    <row r="129" spans="1:26" ht="24.75" thickBot="1" x14ac:dyDescent="0.25">
      <c r="A129" s="119">
        <v>2991</v>
      </c>
      <c r="B129" s="148" t="s">
        <v>189</v>
      </c>
      <c r="C129" s="118"/>
      <c r="D129" s="118">
        <v>2200</v>
      </c>
      <c r="E129" s="118"/>
      <c r="F129" s="310"/>
      <c r="G129" s="109">
        <f t="shared" si="23"/>
        <v>2200</v>
      </c>
      <c r="H129" s="118"/>
      <c r="I129" s="118">
        <v>2200</v>
      </c>
      <c r="J129" s="119"/>
      <c r="K129" s="119"/>
      <c r="L129" s="118"/>
      <c r="M129" s="110">
        <f t="shared" si="24"/>
        <v>2200</v>
      </c>
      <c r="N129" s="118"/>
      <c r="O129" s="118"/>
      <c r="P129" s="118"/>
      <c r="Q129" s="118"/>
      <c r="R129" s="118"/>
      <c r="S129" s="112">
        <f t="shared" si="26"/>
        <v>0</v>
      </c>
      <c r="T129" s="106">
        <f t="shared" si="25"/>
        <v>0</v>
      </c>
      <c r="U129" s="121">
        <f t="shared" si="29"/>
        <v>0</v>
      </c>
      <c r="V129" s="121">
        <f t="shared" si="30"/>
        <v>2200</v>
      </c>
      <c r="W129" s="121">
        <f t="shared" si="31"/>
        <v>0</v>
      </c>
      <c r="X129" s="121">
        <f t="shared" si="27"/>
        <v>0</v>
      </c>
      <c r="Y129" s="121">
        <f t="shared" si="32"/>
        <v>0</v>
      </c>
      <c r="Z129" s="111">
        <f t="shared" si="28"/>
        <v>2200</v>
      </c>
    </row>
    <row r="130" spans="1:26" ht="12.75" thickBot="1" x14ac:dyDescent="0.25">
      <c r="A130" s="151">
        <v>3000</v>
      </c>
      <c r="B130" s="149" t="s">
        <v>647</v>
      </c>
      <c r="C130" s="315">
        <f t="shared" ref="C130:F130" si="33">SUM(C131:C240)</f>
        <v>1540077</v>
      </c>
      <c r="D130" s="315">
        <f t="shared" si="33"/>
        <v>178049</v>
      </c>
      <c r="E130" s="315">
        <f t="shared" si="33"/>
        <v>0</v>
      </c>
      <c r="F130" s="315">
        <f t="shared" si="33"/>
        <v>0</v>
      </c>
      <c r="G130" s="315">
        <f>SUM(C130+D130+E130+F130)</f>
        <v>1718126</v>
      </c>
      <c r="H130" s="315">
        <f t="shared" ref="H130" si="34">SUM(H131:H240)</f>
        <v>1540077</v>
      </c>
      <c r="I130" s="315">
        <f t="shared" ref="I130:L130" si="35">SUM(I131:I240)</f>
        <v>178049</v>
      </c>
      <c r="J130" s="315">
        <f t="shared" si="35"/>
        <v>0</v>
      </c>
      <c r="K130" s="315">
        <f t="shared" si="35"/>
        <v>0</v>
      </c>
      <c r="L130" s="315">
        <f t="shared" si="35"/>
        <v>675016</v>
      </c>
      <c r="M130" s="315">
        <f>SUM(H130:L130)</f>
        <v>2393142</v>
      </c>
      <c r="N130" s="105">
        <f t="shared" ref="N130:R130" si="36">SUM(N131:N240)</f>
        <v>26849.84</v>
      </c>
      <c r="O130" s="105">
        <f t="shared" si="36"/>
        <v>0</v>
      </c>
      <c r="P130" s="105">
        <f t="shared" si="36"/>
        <v>0</v>
      </c>
      <c r="Q130" s="105">
        <f t="shared" si="36"/>
        <v>0</v>
      </c>
      <c r="R130" s="105">
        <f t="shared" si="36"/>
        <v>2909.86</v>
      </c>
      <c r="S130" s="315">
        <f>SUM(N130:R130)</f>
        <v>29759.7</v>
      </c>
      <c r="T130" s="106">
        <f t="shared" si="25"/>
        <v>1.2435409181736813E-2</v>
      </c>
      <c r="U130" s="315">
        <f t="shared" ref="U130:Y130" si="37">SUM(U131:U240)</f>
        <v>1513227.16</v>
      </c>
      <c r="V130" s="315">
        <f t="shared" si="37"/>
        <v>178049</v>
      </c>
      <c r="W130" s="315">
        <f t="shared" si="37"/>
        <v>0</v>
      </c>
      <c r="X130" s="315">
        <f t="shared" si="37"/>
        <v>0</v>
      </c>
      <c r="Y130" s="315">
        <f t="shared" si="37"/>
        <v>672106.14</v>
      </c>
      <c r="Z130" s="315">
        <f>SUM(U130:Y130)</f>
        <v>2363382.2999999998</v>
      </c>
    </row>
    <row r="131" spans="1:26" ht="12.75" thickBot="1" x14ac:dyDescent="0.25">
      <c r="A131" s="116">
        <v>3111</v>
      </c>
      <c r="B131" s="145" t="s">
        <v>190</v>
      </c>
      <c r="C131" s="108">
        <v>72600</v>
      </c>
      <c r="D131" s="108">
        <v>6600</v>
      </c>
      <c r="E131" s="108"/>
      <c r="F131" s="108"/>
      <c r="G131" s="114">
        <f>SUM(C131:E131)</f>
        <v>79200</v>
      </c>
      <c r="H131" s="108">
        <v>72600</v>
      </c>
      <c r="I131" s="108">
        <v>6600</v>
      </c>
      <c r="J131" s="116"/>
      <c r="K131" s="116"/>
      <c r="L131" s="108"/>
      <c r="M131" s="110">
        <f t="shared" ref="M131:M194" si="38">SUM(G131:L131)</f>
        <v>158400</v>
      </c>
      <c r="N131" s="108">
        <v>3692</v>
      </c>
      <c r="O131" s="108"/>
      <c r="P131" s="108"/>
      <c r="Q131" s="108"/>
      <c r="R131" s="108"/>
      <c r="S131" s="112">
        <f t="shared" si="26"/>
        <v>3692</v>
      </c>
      <c r="T131" s="106">
        <f t="shared" si="25"/>
        <v>2.3308080808080809E-2</v>
      </c>
      <c r="U131" s="111">
        <f t="shared" ref="U131:U162" si="39">H131-N131</f>
        <v>68908</v>
      </c>
      <c r="V131" s="111">
        <f t="shared" ref="V131:V162" si="40">+I131-O131</f>
        <v>6600</v>
      </c>
      <c r="W131" s="111">
        <f t="shared" ref="W131:W162" si="41">J131-P131</f>
        <v>0</v>
      </c>
      <c r="X131" s="111">
        <f t="shared" ref="X131:X194" si="42">K131-Q131</f>
        <v>0</v>
      </c>
      <c r="Y131" s="111">
        <f t="shared" ref="Y131:Y162" si="43">L131-R131</f>
        <v>0</v>
      </c>
      <c r="Z131" s="111">
        <f t="shared" ref="Z131:Z194" si="44">SUM(U131:Y131)</f>
        <v>75508</v>
      </c>
    </row>
    <row r="132" spans="1:26" ht="12.75" thickBot="1" x14ac:dyDescent="0.25">
      <c r="A132" s="115">
        <v>3112</v>
      </c>
      <c r="B132" s="146" t="s">
        <v>191</v>
      </c>
      <c r="C132" s="112"/>
      <c r="D132" s="112"/>
      <c r="E132" s="112"/>
      <c r="F132" s="112"/>
      <c r="G132" s="114">
        <f t="shared" ref="G132:G195" si="45">SUM(C132:E132)</f>
        <v>0</v>
      </c>
      <c r="H132" s="112"/>
      <c r="I132" s="112"/>
      <c r="J132" s="115"/>
      <c r="K132" s="115"/>
      <c r="L132" s="112"/>
      <c r="M132" s="110">
        <f t="shared" si="38"/>
        <v>0</v>
      </c>
      <c r="N132" s="112"/>
      <c r="O132" s="112"/>
      <c r="P132" s="112"/>
      <c r="Q132" s="112"/>
      <c r="R132" s="112"/>
      <c r="S132" s="112">
        <f t="shared" si="26"/>
        <v>0</v>
      </c>
      <c r="T132" s="106" t="e">
        <f t="shared" si="25"/>
        <v>#DIV/0!</v>
      </c>
      <c r="U132" s="111">
        <f t="shared" si="39"/>
        <v>0</v>
      </c>
      <c r="V132" s="111">
        <f t="shared" si="40"/>
        <v>0</v>
      </c>
      <c r="W132" s="111">
        <f t="shared" si="41"/>
        <v>0</v>
      </c>
      <c r="X132" s="111">
        <f t="shared" si="42"/>
        <v>0</v>
      </c>
      <c r="Y132" s="111">
        <f t="shared" si="43"/>
        <v>0</v>
      </c>
      <c r="Z132" s="111">
        <f t="shared" si="44"/>
        <v>0</v>
      </c>
    </row>
    <row r="133" spans="1:26" ht="24.75" thickBot="1" x14ac:dyDescent="0.25">
      <c r="A133" s="115">
        <v>3113</v>
      </c>
      <c r="B133" s="146" t="s">
        <v>192</v>
      </c>
      <c r="C133" s="112"/>
      <c r="D133" s="112"/>
      <c r="E133" s="112"/>
      <c r="F133" s="112"/>
      <c r="G133" s="114">
        <f t="shared" si="45"/>
        <v>0</v>
      </c>
      <c r="H133" s="112"/>
      <c r="I133" s="112"/>
      <c r="J133" s="115"/>
      <c r="K133" s="115"/>
      <c r="L133" s="112"/>
      <c r="M133" s="110">
        <f t="shared" si="38"/>
        <v>0</v>
      </c>
      <c r="N133" s="112"/>
      <c r="O133" s="112"/>
      <c r="P133" s="112"/>
      <c r="Q133" s="112"/>
      <c r="R133" s="112"/>
      <c r="S133" s="112">
        <f t="shared" si="26"/>
        <v>0</v>
      </c>
      <c r="T133" s="106" t="e">
        <f t="shared" si="25"/>
        <v>#DIV/0!</v>
      </c>
      <c r="U133" s="111">
        <f t="shared" si="39"/>
        <v>0</v>
      </c>
      <c r="V133" s="111">
        <f t="shared" si="40"/>
        <v>0</v>
      </c>
      <c r="W133" s="111">
        <f t="shared" si="41"/>
        <v>0</v>
      </c>
      <c r="X133" s="111">
        <f t="shared" si="42"/>
        <v>0</v>
      </c>
      <c r="Y133" s="111">
        <f t="shared" si="43"/>
        <v>0</v>
      </c>
      <c r="Z133" s="111">
        <f t="shared" si="44"/>
        <v>0</v>
      </c>
    </row>
    <row r="134" spans="1:26" ht="12.75" thickBot="1" x14ac:dyDescent="0.25">
      <c r="A134" s="115">
        <v>3121</v>
      </c>
      <c r="B134" s="146" t="s">
        <v>193</v>
      </c>
      <c r="C134" s="112">
        <v>5000</v>
      </c>
      <c r="D134" s="112"/>
      <c r="E134" s="112"/>
      <c r="F134" s="112"/>
      <c r="G134" s="114">
        <f t="shared" si="45"/>
        <v>5000</v>
      </c>
      <c r="H134" s="112">
        <v>5000</v>
      </c>
      <c r="I134" s="112"/>
      <c r="J134" s="115"/>
      <c r="K134" s="115"/>
      <c r="L134" s="112"/>
      <c r="M134" s="110">
        <f t="shared" si="38"/>
        <v>10000</v>
      </c>
      <c r="N134" s="112"/>
      <c r="O134" s="112"/>
      <c r="P134" s="112"/>
      <c r="Q134" s="112"/>
      <c r="R134" s="112"/>
      <c r="S134" s="112">
        <f t="shared" si="26"/>
        <v>0</v>
      </c>
      <c r="T134" s="106">
        <f t="shared" si="25"/>
        <v>0</v>
      </c>
      <c r="U134" s="111">
        <f t="shared" si="39"/>
        <v>5000</v>
      </c>
      <c r="V134" s="111">
        <f t="shared" si="40"/>
        <v>0</v>
      </c>
      <c r="W134" s="111">
        <f t="shared" si="41"/>
        <v>0</v>
      </c>
      <c r="X134" s="111">
        <f t="shared" si="42"/>
        <v>0</v>
      </c>
      <c r="Y134" s="111">
        <f t="shared" si="43"/>
        <v>0</v>
      </c>
      <c r="Z134" s="111">
        <f t="shared" si="44"/>
        <v>5000</v>
      </c>
    </row>
    <row r="135" spans="1:26" ht="12.75" thickBot="1" x14ac:dyDescent="0.25">
      <c r="A135" s="115">
        <v>3131</v>
      </c>
      <c r="B135" s="146" t="s">
        <v>194</v>
      </c>
      <c r="C135" s="112">
        <v>30000</v>
      </c>
      <c r="D135" s="112"/>
      <c r="E135" s="112"/>
      <c r="F135" s="112"/>
      <c r="G135" s="114">
        <f t="shared" si="45"/>
        <v>30000</v>
      </c>
      <c r="H135" s="112">
        <v>30000</v>
      </c>
      <c r="I135" s="112"/>
      <c r="J135" s="115"/>
      <c r="K135" s="115"/>
      <c r="L135" s="112"/>
      <c r="M135" s="110">
        <f t="shared" si="38"/>
        <v>60000</v>
      </c>
      <c r="N135" s="112">
        <v>2468</v>
      </c>
      <c r="O135" s="112"/>
      <c r="P135" s="112"/>
      <c r="Q135" s="112"/>
      <c r="R135" s="112"/>
      <c r="S135" s="112">
        <f t="shared" si="26"/>
        <v>2468</v>
      </c>
      <c r="T135" s="106">
        <f t="shared" ref="T135:T198" si="46">S135/M135</f>
        <v>4.1133333333333334E-2</v>
      </c>
      <c r="U135" s="111">
        <f t="shared" si="39"/>
        <v>27532</v>
      </c>
      <c r="V135" s="111">
        <f t="shared" si="40"/>
        <v>0</v>
      </c>
      <c r="W135" s="111">
        <f t="shared" si="41"/>
        <v>0</v>
      </c>
      <c r="X135" s="111">
        <f t="shared" si="42"/>
        <v>0</v>
      </c>
      <c r="Y135" s="111">
        <f t="shared" si="43"/>
        <v>0</v>
      </c>
      <c r="Z135" s="111">
        <f t="shared" si="44"/>
        <v>27532</v>
      </c>
    </row>
    <row r="136" spans="1:26" ht="12.75" thickBot="1" x14ac:dyDescent="0.25">
      <c r="A136" s="115">
        <v>3141</v>
      </c>
      <c r="B136" s="146" t="s">
        <v>195</v>
      </c>
      <c r="C136" s="112">
        <v>36000</v>
      </c>
      <c r="D136" s="112"/>
      <c r="E136" s="112"/>
      <c r="F136" s="112"/>
      <c r="G136" s="114">
        <f t="shared" si="45"/>
        <v>36000</v>
      </c>
      <c r="H136" s="112">
        <v>36000</v>
      </c>
      <c r="I136" s="112"/>
      <c r="J136" s="115"/>
      <c r="K136" s="115"/>
      <c r="L136" s="112"/>
      <c r="M136" s="110">
        <f t="shared" si="38"/>
        <v>72000</v>
      </c>
      <c r="N136" s="112">
        <v>2329</v>
      </c>
      <c r="O136" s="112"/>
      <c r="P136" s="112"/>
      <c r="Q136" s="112"/>
      <c r="R136" s="112"/>
      <c r="S136" s="112">
        <f t="shared" ref="S136:S199" si="47">SUM(N136:R136)</f>
        <v>2329</v>
      </c>
      <c r="T136" s="106">
        <f t="shared" si="46"/>
        <v>3.2347222222222222E-2</v>
      </c>
      <c r="U136" s="111">
        <f t="shared" si="39"/>
        <v>33671</v>
      </c>
      <c r="V136" s="111">
        <f t="shared" si="40"/>
        <v>0</v>
      </c>
      <c r="W136" s="111">
        <f t="shared" si="41"/>
        <v>0</v>
      </c>
      <c r="X136" s="111">
        <f t="shared" si="42"/>
        <v>0</v>
      </c>
      <c r="Y136" s="111">
        <f t="shared" si="43"/>
        <v>0</v>
      </c>
      <c r="Z136" s="111">
        <f t="shared" si="44"/>
        <v>33671</v>
      </c>
    </row>
    <row r="137" spans="1:26" ht="12.75" thickBot="1" x14ac:dyDescent="0.25">
      <c r="A137" s="115">
        <v>3151</v>
      </c>
      <c r="B137" s="146" t="s">
        <v>196</v>
      </c>
      <c r="C137" s="112"/>
      <c r="D137" s="112"/>
      <c r="E137" s="112"/>
      <c r="F137" s="112"/>
      <c r="G137" s="114">
        <f t="shared" si="45"/>
        <v>0</v>
      </c>
      <c r="H137" s="112"/>
      <c r="I137" s="112"/>
      <c r="J137" s="115"/>
      <c r="K137" s="115"/>
      <c r="L137" s="112"/>
      <c r="M137" s="110">
        <f t="shared" si="38"/>
        <v>0</v>
      </c>
      <c r="N137" s="112"/>
      <c r="O137" s="112"/>
      <c r="P137" s="112"/>
      <c r="Q137" s="112"/>
      <c r="R137" s="112"/>
      <c r="S137" s="112">
        <f t="shared" si="47"/>
        <v>0</v>
      </c>
      <c r="T137" s="106" t="e">
        <f t="shared" si="46"/>
        <v>#DIV/0!</v>
      </c>
      <c r="U137" s="111">
        <f t="shared" si="39"/>
        <v>0</v>
      </c>
      <c r="V137" s="111">
        <f t="shared" si="40"/>
        <v>0</v>
      </c>
      <c r="W137" s="111">
        <f t="shared" si="41"/>
        <v>0</v>
      </c>
      <c r="X137" s="111">
        <f t="shared" si="42"/>
        <v>0</v>
      </c>
      <c r="Y137" s="111">
        <f t="shared" si="43"/>
        <v>0</v>
      </c>
      <c r="Z137" s="111">
        <f t="shared" si="44"/>
        <v>0</v>
      </c>
    </row>
    <row r="138" spans="1:26" ht="12.75" thickBot="1" x14ac:dyDescent="0.3">
      <c r="A138" s="115">
        <v>3161</v>
      </c>
      <c r="B138" s="124" t="s">
        <v>197</v>
      </c>
      <c r="C138" s="112"/>
      <c r="D138" s="112"/>
      <c r="E138" s="112"/>
      <c r="F138" s="112"/>
      <c r="G138" s="114">
        <f t="shared" si="45"/>
        <v>0</v>
      </c>
      <c r="H138" s="112"/>
      <c r="I138" s="112"/>
      <c r="J138" s="115"/>
      <c r="K138" s="115"/>
      <c r="L138" s="112"/>
      <c r="M138" s="110">
        <f t="shared" si="38"/>
        <v>0</v>
      </c>
      <c r="N138" s="112"/>
      <c r="O138" s="112"/>
      <c r="P138" s="112"/>
      <c r="Q138" s="112"/>
      <c r="R138" s="112"/>
      <c r="S138" s="112">
        <f t="shared" si="47"/>
        <v>0</v>
      </c>
      <c r="T138" s="106" t="e">
        <f t="shared" si="46"/>
        <v>#DIV/0!</v>
      </c>
      <c r="U138" s="111">
        <f t="shared" si="39"/>
        <v>0</v>
      </c>
      <c r="V138" s="111">
        <f t="shared" si="40"/>
        <v>0</v>
      </c>
      <c r="W138" s="111">
        <f t="shared" si="41"/>
        <v>0</v>
      </c>
      <c r="X138" s="111">
        <f t="shared" si="42"/>
        <v>0</v>
      </c>
      <c r="Y138" s="111">
        <f t="shared" si="43"/>
        <v>0</v>
      </c>
      <c r="Z138" s="111">
        <f t="shared" si="44"/>
        <v>0</v>
      </c>
    </row>
    <row r="139" spans="1:26" ht="24.75" thickBot="1" x14ac:dyDescent="0.25">
      <c r="A139" s="115">
        <v>3171</v>
      </c>
      <c r="B139" s="146" t="s">
        <v>198</v>
      </c>
      <c r="C139" s="112">
        <v>20800</v>
      </c>
      <c r="D139" s="112"/>
      <c r="E139" s="112"/>
      <c r="F139" s="112"/>
      <c r="G139" s="114">
        <f t="shared" si="45"/>
        <v>20800</v>
      </c>
      <c r="H139" s="112">
        <v>20800</v>
      </c>
      <c r="I139" s="112"/>
      <c r="J139" s="115"/>
      <c r="K139" s="115"/>
      <c r="L139" s="112"/>
      <c r="M139" s="110">
        <f t="shared" si="38"/>
        <v>41600</v>
      </c>
      <c r="N139" s="112">
        <v>609</v>
      </c>
      <c r="O139" s="112"/>
      <c r="P139" s="112"/>
      <c r="Q139" s="112"/>
      <c r="R139" s="112"/>
      <c r="S139" s="112">
        <f t="shared" si="47"/>
        <v>609</v>
      </c>
      <c r="T139" s="106">
        <f t="shared" si="46"/>
        <v>1.4639423076923078E-2</v>
      </c>
      <c r="U139" s="111">
        <f t="shared" si="39"/>
        <v>20191</v>
      </c>
      <c r="V139" s="111">
        <f t="shared" si="40"/>
        <v>0</v>
      </c>
      <c r="W139" s="111">
        <f t="shared" si="41"/>
        <v>0</v>
      </c>
      <c r="X139" s="111">
        <f t="shared" si="42"/>
        <v>0</v>
      </c>
      <c r="Y139" s="111">
        <f t="shared" si="43"/>
        <v>0</v>
      </c>
      <c r="Z139" s="111">
        <f t="shared" si="44"/>
        <v>20191</v>
      </c>
    </row>
    <row r="140" spans="1:26" ht="12.75" thickBot="1" x14ac:dyDescent="0.25">
      <c r="A140" s="115">
        <v>3181</v>
      </c>
      <c r="B140" s="146" t="s">
        <v>199</v>
      </c>
      <c r="C140" s="112">
        <v>11200</v>
      </c>
      <c r="D140" s="112">
        <v>5200</v>
      </c>
      <c r="E140" s="112"/>
      <c r="F140" s="112"/>
      <c r="G140" s="114">
        <f t="shared" si="45"/>
        <v>16400</v>
      </c>
      <c r="H140" s="112">
        <v>11200</v>
      </c>
      <c r="I140" s="112">
        <v>5200</v>
      </c>
      <c r="J140" s="115"/>
      <c r="K140" s="115"/>
      <c r="L140" s="112"/>
      <c r="M140" s="110">
        <f t="shared" si="38"/>
        <v>32800</v>
      </c>
      <c r="N140" s="112"/>
      <c r="O140" s="112"/>
      <c r="P140" s="112"/>
      <c r="Q140" s="112"/>
      <c r="R140" s="112"/>
      <c r="S140" s="112">
        <f t="shared" si="47"/>
        <v>0</v>
      </c>
      <c r="T140" s="106">
        <f t="shared" si="46"/>
        <v>0</v>
      </c>
      <c r="U140" s="111">
        <f t="shared" si="39"/>
        <v>11200</v>
      </c>
      <c r="V140" s="111">
        <f t="shared" si="40"/>
        <v>5200</v>
      </c>
      <c r="W140" s="111">
        <f t="shared" si="41"/>
        <v>0</v>
      </c>
      <c r="X140" s="111">
        <f t="shared" si="42"/>
        <v>0</v>
      </c>
      <c r="Y140" s="111">
        <f t="shared" si="43"/>
        <v>0</v>
      </c>
      <c r="Z140" s="111">
        <f t="shared" si="44"/>
        <v>16400</v>
      </c>
    </row>
    <row r="141" spans="1:26" ht="12.75" thickBot="1" x14ac:dyDescent="0.25">
      <c r="A141" s="115">
        <v>3182</v>
      </c>
      <c r="B141" s="146" t="s">
        <v>200</v>
      </c>
      <c r="C141" s="112"/>
      <c r="D141" s="112"/>
      <c r="E141" s="112"/>
      <c r="F141" s="112"/>
      <c r="G141" s="114">
        <f t="shared" si="45"/>
        <v>0</v>
      </c>
      <c r="H141" s="112"/>
      <c r="I141" s="112"/>
      <c r="J141" s="115"/>
      <c r="K141" s="115"/>
      <c r="L141" s="112"/>
      <c r="M141" s="110">
        <f t="shared" si="38"/>
        <v>0</v>
      </c>
      <c r="N141" s="112"/>
      <c r="O141" s="112"/>
      <c r="P141" s="112"/>
      <c r="Q141" s="112"/>
      <c r="R141" s="112"/>
      <c r="S141" s="112">
        <f t="shared" si="47"/>
        <v>0</v>
      </c>
      <c r="T141" s="106" t="e">
        <f t="shared" si="46"/>
        <v>#DIV/0!</v>
      </c>
      <c r="U141" s="111">
        <f t="shared" si="39"/>
        <v>0</v>
      </c>
      <c r="V141" s="111">
        <f t="shared" si="40"/>
        <v>0</v>
      </c>
      <c r="W141" s="111">
        <f t="shared" si="41"/>
        <v>0</v>
      </c>
      <c r="X141" s="111">
        <f t="shared" si="42"/>
        <v>0</v>
      </c>
      <c r="Y141" s="111">
        <f t="shared" si="43"/>
        <v>0</v>
      </c>
      <c r="Z141" s="111">
        <f t="shared" si="44"/>
        <v>0</v>
      </c>
    </row>
    <row r="142" spans="1:26" ht="12.75" thickBot="1" x14ac:dyDescent="0.25">
      <c r="A142" s="115">
        <v>3191</v>
      </c>
      <c r="B142" s="146" t="s">
        <v>201</v>
      </c>
      <c r="C142" s="112"/>
      <c r="D142" s="112"/>
      <c r="E142" s="112"/>
      <c r="F142" s="112"/>
      <c r="G142" s="114">
        <f t="shared" si="45"/>
        <v>0</v>
      </c>
      <c r="H142" s="112"/>
      <c r="I142" s="112"/>
      <c r="J142" s="115"/>
      <c r="K142" s="115"/>
      <c r="L142" s="112"/>
      <c r="M142" s="110">
        <f t="shared" si="38"/>
        <v>0</v>
      </c>
      <c r="N142" s="112"/>
      <c r="O142" s="112"/>
      <c r="P142" s="112"/>
      <c r="Q142" s="112"/>
      <c r="R142" s="112"/>
      <c r="S142" s="112">
        <f t="shared" si="47"/>
        <v>0</v>
      </c>
      <c r="T142" s="106" t="e">
        <f t="shared" si="46"/>
        <v>#DIV/0!</v>
      </c>
      <c r="U142" s="111">
        <f t="shared" si="39"/>
        <v>0</v>
      </c>
      <c r="V142" s="111">
        <f t="shared" si="40"/>
        <v>0</v>
      </c>
      <c r="W142" s="111">
        <f t="shared" si="41"/>
        <v>0</v>
      </c>
      <c r="X142" s="111">
        <f t="shared" si="42"/>
        <v>0</v>
      </c>
      <c r="Y142" s="111">
        <f t="shared" si="43"/>
        <v>0</v>
      </c>
      <c r="Z142" s="111">
        <f t="shared" si="44"/>
        <v>0</v>
      </c>
    </row>
    <row r="143" spans="1:26" ht="12.75" thickBot="1" x14ac:dyDescent="0.25">
      <c r="A143" s="115">
        <v>3192</v>
      </c>
      <c r="B143" s="146" t="s">
        <v>202</v>
      </c>
      <c r="C143" s="112">
        <v>89640</v>
      </c>
      <c r="D143" s="112"/>
      <c r="E143" s="112"/>
      <c r="F143" s="112"/>
      <c r="G143" s="114">
        <f t="shared" si="45"/>
        <v>89640</v>
      </c>
      <c r="H143" s="112">
        <v>89640</v>
      </c>
      <c r="I143" s="112"/>
      <c r="J143" s="115"/>
      <c r="K143" s="115"/>
      <c r="L143" s="112">
        <v>50000</v>
      </c>
      <c r="M143" s="110">
        <f t="shared" si="38"/>
        <v>229280</v>
      </c>
      <c r="N143" s="112"/>
      <c r="O143" s="112"/>
      <c r="P143" s="112"/>
      <c r="Q143" s="112"/>
      <c r="R143" s="112"/>
      <c r="S143" s="112">
        <f t="shared" si="47"/>
        <v>0</v>
      </c>
      <c r="T143" s="106">
        <f t="shared" si="46"/>
        <v>0</v>
      </c>
      <c r="U143" s="111">
        <f t="shared" si="39"/>
        <v>89640</v>
      </c>
      <c r="V143" s="111">
        <f t="shared" si="40"/>
        <v>0</v>
      </c>
      <c r="W143" s="111">
        <f t="shared" si="41"/>
        <v>0</v>
      </c>
      <c r="X143" s="111">
        <f t="shared" si="42"/>
        <v>0</v>
      </c>
      <c r="Y143" s="111">
        <f t="shared" si="43"/>
        <v>50000</v>
      </c>
      <c r="Z143" s="111">
        <f t="shared" si="44"/>
        <v>139640</v>
      </c>
    </row>
    <row r="144" spans="1:26" ht="12.75" thickBot="1" x14ac:dyDescent="0.25">
      <c r="A144" s="115">
        <v>3193</v>
      </c>
      <c r="B144" s="146" t="s">
        <v>203</v>
      </c>
      <c r="C144" s="112"/>
      <c r="D144" s="112"/>
      <c r="E144" s="112"/>
      <c r="F144" s="112"/>
      <c r="G144" s="114">
        <f t="shared" si="45"/>
        <v>0</v>
      </c>
      <c r="H144" s="112"/>
      <c r="I144" s="112"/>
      <c r="J144" s="115"/>
      <c r="K144" s="115"/>
      <c r="L144" s="112"/>
      <c r="M144" s="110">
        <f t="shared" si="38"/>
        <v>0</v>
      </c>
      <c r="N144" s="112"/>
      <c r="O144" s="112"/>
      <c r="P144" s="112"/>
      <c r="Q144" s="112"/>
      <c r="R144" s="112"/>
      <c r="S144" s="112">
        <f t="shared" si="47"/>
        <v>0</v>
      </c>
      <c r="T144" s="106" t="e">
        <f t="shared" si="46"/>
        <v>#DIV/0!</v>
      </c>
      <c r="U144" s="111">
        <f t="shared" si="39"/>
        <v>0</v>
      </c>
      <c r="V144" s="111">
        <f t="shared" si="40"/>
        <v>0</v>
      </c>
      <c r="W144" s="111">
        <f t="shared" si="41"/>
        <v>0</v>
      </c>
      <c r="X144" s="111">
        <f t="shared" si="42"/>
        <v>0</v>
      </c>
      <c r="Y144" s="111">
        <f t="shared" si="43"/>
        <v>0</v>
      </c>
      <c r="Z144" s="111">
        <f t="shared" si="44"/>
        <v>0</v>
      </c>
    </row>
    <row r="145" spans="1:26" ht="12.75" thickBot="1" x14ac:dyDescent="0.25">
      <c r="A145" s="115">
        <v>3211</v>
      </c>
      <c r="B145" s="146" t="s">
        <v>204</v>
      </c>
      <c r="C145" s="112"/>
      <c r="D145" s="112"/>
      <c r="E145" s="112"/>
      <c r="F145" s="112"/>
      <c r="G145" s="114">
        <f t="shared" si="45"/>
        <v>0</v>
      </c>
      <c r="H145" s="112"/>
      <c r="I145" s="112"/>
      <c r="J145" s="115"/>
      <c r="K145" s="115"/>
      <c r="L145" s="112"/>
      <c r="M145" s="110">
        <f t="shared" si="38"/>
        <v>0</v>
      </c>
      <c r="N145" s="112"/>
      <c r="O145" s="112"/>
      <c r="P145" s="112"/>
      <c r="Q145" s="112"/>
      <c r="R145" s="112"/>
      <c r="S145" s="112">
        <f t="shared" si="47"/>
        <v>0</v>
      </c>
      <c r="T145" s="106" t="e">
        <f t="shared" si="46"/>
        <v>#DIV/0!</v>
      </c>
      <c r="U145" s="111">
        <f t="shared" si="39"/>
        <v>0</v>
      </c>
      <c r="V145" s="111">
        <f t="shared" si="40"/>
        <v>0</v>
      </c>
      <c r="W145" s="111">
        <f t="shared" si="41"/>
        <v>0</v>
      </c>
      <c r="X145" s="111">
        <f t="shared" si="42"/>
        <v>0</v>
      </c>
      <c r="Y145" s="111">
        <f t="shared" si="43"/>
        <v>0</v>
      </c>
      <c r="Z145" s="111">
        <f t="shared" si="44"/>
        <v>0</v>
      </c>
    </row>
    <row r="146" spans="1:26" ht="12.75" thickBot="1" x14ac:dyDescent="0.25">
      <c r="A146" s="115">
        <v>3221</v>
      </c>
      <c r="B146" s="146" t="s">
        <v>205</v>
      </c>
      <c r="C146" s="112"/>
      <c r="D146" s="112"/>
      <c r="E146" s="112"/>
      <c r="F146" s="112"/>
      <c r="G146" s="114">
        <f t="shared" si="45"/>
        <v>0</v>
      </c>
      <c r="H146" s="112"/>
      <c r="I146" s="112"/>
      <c r="J146" s="115"/>
      <c r="K146" s="115"/>
      <c r="L146" s="112"/>
      <c r="M146" s="110">
        <f t="shared" si="38"/>
        <v>0</v>
      </c>
      <c r="N146" s="112"/>
      <c r="O146" s="112"/>
      <c r="P146" s="112"/>
      <c r="Q146" s="112"/>
      <c r="R146" s="112"/>
      <c r="S146" s="112">
        <f t="shared" si="47"/>
        <v>0</v>
      </c>
      <c r="T146" s="106" t="e">
        <f t="shared" si="46"/>
        <v>#DIV/0!</v>
      </c>
      <c r="U146" s="111">
        <f t="shared" si="39"/>
        <v>0</v>
      </c>
      <c r="V146" s="111">
        <f t="shared" si="40"/>
        <v>0</v>
      </c>
      <c r="W146" s="111">
        <f t="shared" si="41"/>
        <v>0</v>
      </c>
      <c r="X146" s="111">
        <f t="shared" si="42"/>
        <v>0</v>
      </c>
      <c r="Y146" s="111">
        <f t="shared" si="43"/>
        <v>0</v>
      </c>
      <c r="Z146" s="111">
        <f t="shared" si="44"/>
        <v>0</v>
      </c>
    </row>
    <row r="147" spans="1:26" ht="24.75" thickBot="1" x14ac:dyDescent="0.25">
      <c r="A147" s="115">
        <v>3231</v>
      </c>
      <c r="B147" s="146" t="s">
        <v>206</v>
      </c>
      <c r="C147" s="112"/>
      <c r="D147" s="112"/>
      <c r="E147" s="112"/>
      <c r="F147" s="112"/>
      <c r="G147" s="114">
        <f t="shared" si="45"/>
        <v>0</v>
      </c>
      <c r="H147" s="112"/>
      <c r="I147" s="112"/>
      <c r="J147" s="115"/>
      <c r="K147" s="115"/>
      <c r="L147" s="112"/>
      <c r="M147" s="110">
        <f t="shared" si="38"/>
        <v>0</v>
      </c>
      <c r="N147" s="112"/>
      <c r="O147" s="112"/>
      <c r="P147" s="112"/>
      <c r="Q147" s="112"/>
      <c r="R147" s="112"/>
      <c r="S147" s="112">
        <f t="shared" si="47"/>
        <v>0</v>
      </c>
      <c r="T147" s="106" t="e">
        <f t="shared" si="46"/>
        <v>#DIV/0!</v>
      </c>
      <c r="U147" s="111">
        <f t="shared" si="39"/>
        <v>0</v>
      </c>
      <c r="V147" s="111">
        <f t="shared" si="40"/>
        <v>0</v>
      </c>
      <c r="W147" s="111">
        <f t="shared" si="41"/>
        <v>0</v>
      </c>
      <c r="X147" s="111">
        <f t="shared" si="42"/>
        <v>0</v>
      </c>
      <c r="Y147" s="111">
        <f t="shared" si="43"/>
        <v>0</v>
      </c>
      <c r="Z147" s="111">
        <f t="shared" si="44"/>
        <v>0</v>
      </c>
    </row>
    <row r="148" spans="1:26" ht="21.75" customHeight="1" thickBot="1" x14ac:dyDescent="0.3">
      <c r="A148" s="115">
        <v>3232</v>
      </c>
      <c r="B148" s="124" t="s">
        <v>207</v>
      </c>
      <c r="C148" s="112"/>
      <c r="D148" s="112"/>
      <c r="E148" s="112"/>
      <c r="F148" s="112"/>
      <c r="G148" s="114">
        <f t="shared" si="45"/>
        <v>0</v>
      </c>
      <c r="H148" s="112"/>
      <c r="I148" s="112"/>
      <c r="J148" s="115"/>
      <c r="K148" s="115"/>
      <c r="L148" s="112"/>
      <c r="M148" s="110">
        <f t="shared" si="38"/>
        <v>0</v>
      </c>
      <c r="N148" s="112"/>
      <c r="O148" s="112"/>
      <c r="P148" s="112"/>
      <c r="Q148" s="112"/>
      <c r="R148" s="112"/>
      <c r="S148" s="112">
        <f t="shared" si="47"/>
        <v>0</v>
      </c>
      <c r="T148" s="106" t="e">
        <f t="shared" si="46"/>
        <v>#DIV/0!</v>
      </c>
      <c r="U148" s="111">
        <f t="shared" si="39"/>
        <v>0</v>
      </c>
      <c r="V148" s="111">
        <f t="shared" si="40"/>
        <v>0</v>
      </c>
      <c r="W148" s="111">
        <f t="shared" si="41"/>
        <v>0</v>
      </c>
      <c r="X148" s="111">
        <f t="shared" si="42"/>
        <v>0</v>
      </c>
      <c r="Y148" s="111">
        <f t="shared" si="43"/>
        <v>0</v>
      </c>
      <c r="Z148" s="111">
        <f t="shared" si="44"/>
        <v>0</v>
      </c>
    </row>
    <row r="149" spans="1:26" ht="18" customHeight="1" thickBot="1" x14ac:dyDescent="0.3">
      <c r="A149" s="115">
        <v>3233</v>
      </c>
      <c r="B149" s="124" t="s">
        <v>208</v>
      </c>
      <c r="C149" s="112"/>
      <c r="D149" s="112"/>
      <c r="E149" s="112"/>
      <c r="F149" s="112"/>
      <c r="G149" s="114">
        <f t="shared" si="45"/>
        <v>0</v>
      </c>
      <c r="H149" s="112"/>
      <c r="I149" s="112"/>
      <c r="J149" s="115"/>
      <c r="K149" s="115"/>
      <c r="L149" s="112"/>
      <c r="M149" s="110">
        <f t="shared" si="38"/>
        <v>0</v>
      </c>
      <c r="N149" s="112"/>
      <c r="O149" s="112"/>
      <c r="P149" s="112"/>
      <c r="Q149" s="112"/>
      <c r="R149" s="112"/>
      <c r="S149" s="112">
        <f t="shared" si="47"/>
        <v>0</v>
      </c>
      <c r="T149" s="106" t="e">
        <f t="shared" si="46"/>
        <v>#DIV/0!</v>
      </c>
      <c r="U149" s="111">
        <f t="shared" si="39"/>
        <v>0</v>
      </c>
      <c r="V149" s="111">
        <f t="shared" si="40"/>
        <v>0</v>
      </c>
      <c r="W149" s="111">
        <f t="shared" si="41"/>
        <v>0</v>
      </c>
      <c r="X149" s="111">
        <f t="shared" si="42"/>
        <v>0</v>
      </c>
      <c r="Y149" s="111">
        <f t="shared" si="43"/>
        <v>0</v>
      </c>
      <c r="Z149" s="111">
        <f t="shared" si="44"/>
        <v>0</v>
      </c>
    </row>
    <row r="150" spans="1:26" ht="24.75" thickBot="1" x14ac:dyDescent="0.25">
      <c r="A150" s="115">
        <v>3241</v>
      </c>
      <c r="B150" s="146" t="s">
        <v>209</v>
      </c>
      <c r="C150" s="112"/>
      <c r="D150" s="112"/>
      <c r="E150" s="112"/>
      <c r="F150" s="112"/>
      <c r="G150" s="114">
        <f t="shared" si="45"/>
        <v>0</v>
      </c>
      <c r="H150" s="112"/>
      <c r="I150" s="112"/>
      <c r="J150" s="115"/>
      <c r="K150" s="115"/>
      <c r="L150" s="112"/>
      <c r="M150" s="110">
        <f t="shared" si="38"/>
        <v>0</v>
      </c>
      <c r="N150" s="112"/>
      <c r="O150" s="112"/>
      <c r="P150" s="112"/>
      <c r="Q150" s="112"/>
      <c r="R150" s="112"/>
      <c r="S150" s="112">
        <f t="shared" si="47"/>
        <v>0</v>
      </c>
      <c r="T150" s="106" t="e">
        <f t="shared" si="46"/>
        <v>#DIV/0!</v>
      </c>
      <c r="U150" s="111">
        <f t="shared" si="39"/>
        <v>0</v>
      </c>
      <c r="V150" s="111">
        <f t="shared" si="40"/>
        <v>0</v>
      </c>
      <c r="W150" s="111">
        <f t="shared" si="41"/>
        <v>0</v>
      </c>
      <c r="X150" s="111">
        <f t="shared" si="42"/>
        <v>0</v>
      </c>
      <c r="Y150" s="111">
        <f t="shared" si="43"/>
        <v>0</v>
      </c>
      <c r="Z150" s="111">
        <f t="shared" si="44"/>
        <v>0</v>
      </c>
    </row>
    <row r="151" spans="1:26" ht="36.75" thickBot="1" x14ac:dyDescent="0.25">
      <c r="A151" s="115">
        <v>3251</v>
      </c>
      <c r="B151" s="146" t="s">
        <v>210</v>
      </c>
      <c r="C151" s="112"/>
      <c r="D151" s="112"/>
      <c r="E151" s="112"/>
      <c r="F151" s="112"/>
      <c r="G151" s="114">
        <f t="shared" si="45"/>
        <v>0</v>
      </c>
      <c r="H151" s="112"/>
      <c r="I151" s="112"/>
      <c r="J151" s="115"/>
      <c r="K151" s="115"/>
      <c r="L151" s="112"/>
      <c r="M151" s="110">
        <f t="shared" si="38"/>
        <v>0</v>
      </c>
      <c r="N151" s="112"/>
      <c r="O151" s="112"/>
      <c r="P151" s="112"/>
      <c r="Q151" s="112"/>
      <c r="R151" s="112"/>
      <c r="S151" s="112">
        <f t="shared" si="47"/>
        <v>0</v>
      </c>
      <c r="T151" s="106" t="e">
        <f t="shared" si="46"/>
        <v>#DIV/0!</v>
      </c>
      <c r="U151" s="111">
        <f t="shared" si="39"/>
        <v>0</v>
      </c>
      <c r="V151" s="111">
        <f t="shared" si="40"/>
        <v>0</v>
      </c>
      <c r="W151" s="111">
        <f t="shared" si="41"/>
        <v>0</v>
      </c>
      <c r="X151" s="111">
        <f t="shared" si="42"/>
        <v>0</v>
      </c>
      <c r="Y151" s="111">
        <f t="shared" si="43"/>
        <v>0</v>
      </c>
      <c r="Z151" s="111">
        <f t="shared" si="44"/>
        <v>0</v>
      </c>
    </row>
    <row r="152" spans="1:26" ht="36.75" thickBot="1" x14ac:dyDescent="0.25">
      <c r="A152" s="115">
        <v>3252</v>
      </c>
      <c r="B152" s="146" t="s">
        <v>211</v>
      </c>
      <c r="C152" s="112"/>
      <c r="D152" s="112"/>
      <c r="E152" s="112"/>
      <c r="F152" s="112"/>
      <c r="G152" s="114">
        <f t="shared" si="45"/>
        <v>0</v>
      </c>
      <c r="H152" s="112"/>
      <c r="I152" s="112"/>
      <c r="J152" s="115"/>
      <c r="K152" s="115"/>
      <c r="L152" s="112"/>
      <c r="M152" s="110">
        <f t="shared" si="38"/>
        <v>0</v>
      </c>
      <c r="N152" s="112"/>
      <c r="O152" s="112"/>
      <c r="P152" s="112"/>
      <c r="Q152" s="112"/>
      <c r="R152" s="112"/>
      <c r="S152" s="112">
        <f t="shared" si="47"/>
        <v>0</v>
      </c>
      <c r="T152" s="106" t="e">
        <f t="shared" si="46"/>
        <v>#DIV/0!</v>
      </c>
      <c r="U152" s="111">
        <f t="shared" si="39"/>
        <v>0</v>
      </c>
      <c r="V152" s="111">
        <f t="shared" si="40"/>
        <v>0</v>
      </c>
      <c r="W152" s="111">
        <f t="shared" si="41"/>
        <v>0</v>
      </c>
      <c r="X152" s="111">
        <f t="shared" si="42"/>
        <v>0</v>
      </c>
      <c r="Y152" s="111">
        <f t="shared" si="43"/>
        <v>0</v>
      </c>
      <c r="Z152" s="111">
        <f t="shared" si="44"/>
        <v>0</v>
      </c>
    </row>
    <row r="153" spans="1:26" ht="36.75" thickBot="1" x14ac:dyDescent="0.25">
      <c r="A153" s="115">
        <v>3253</v>
      </c>
      <c r="B153" s="146" t="s">
        <v>212</v>
      </c>
      <c r="C153" s="112"/>
      <c r="D153" s="112"/>
      <c r="E153" s="112"/>
      <c r="F153" s="112"/>
      <c r="G153" s="114">
        <f t="shared" si="45"/>
        <v>0</v>
      </c>
      <c r="H153" s="112"/>
      <c r="I153" s="112"/>
      <c r="J153" s="115"/>
      <c r="K153" s="115"/>
      <c r="L153" s="112"/>
      <c r="M153" s="110">
        <f t="shared" si="38"/>
        <v>0</v>
      </c>
      <c r="N153" s="112"/>
      <c r="O153" s="112"/>
      <c r="P153" s="112"/>
      <c r="Q153" s="112"/>
      <c r="R153" s="112"/>
      <c r="S153" s="112">
        <f t="shared" si="47"/>
        <v>0</v>
      </c>
      <c r="T153" s="106" t="e">
        <f t="shared" si="46"/>
        <v>#DIV/0!</v>
      </c>
      <c r="U153" s="111">
        <f t="shared" si="39"/>
        <v>0</v>
      </c>
      <c r="V153" s="111">
        <f t="shared" si="40"/>
        <v>0</v>
      </c>
      <c r="W153" s="111">
        <f t="shared" si="41"/>
        <v>0</v>
      </c>
      <c r="X153" s="111">
        <f t="shared" si="42"/>
        <v>0</v>
      </c>
      <c r="Y153" s="111">
        <f t="shared" si="43"/>
        <v>0</v>
      </c>
      <c r="Z153" s="111">
        <f t="shared" si="44"/>
        <v>0</v>
      </c>
    </row>
    <row r="154" spans="1:26" ht="36.75" thickBot="1" x14ac:dyDescent="0.25">
      <c r="A154" s="115">
        <v>3254</v>
      </c>
      <c r="B154" s="146" t="s">
        <v>213</v>
      </c>
      <c r="C154" s="112"/>
      <c r="D154" s="112"/>
      <c r="E154" s="112"/>
      <c r="F154" s="112"/>
      <c r="G154" s="114">
        <f t="shared" si="45"/>
        <v>0</v>
      </c>
      <c r="H154" s="112"/>
      <c r="I154" s="112"/>
      <c r="J154" s="115"/>
      <c r="K154" s="115"/>
      <c r="L154" s="112"/>
      <c r="M154" s="110">
        <f t="shared" si="38"/>
        <v>0</v>
      </c>
      <c r="N154" s="112"/>
      <c r="O154" s="112"/>
      <c r="P154" s="112"/>
      <c r="Q154" s="112"/>
      <c r="R154" s="112"/>
      <c r="S154" s="112">
        <f t="shared" si="47"/>
        <v>0</v>
      </c>
      <c r="T154" s="106" t="e">
        <f t="shared" si="46"/>
        <v>#DIV/0!</v>
      </c>
      <c r="U154" s="111">
        <f t="shared" si="39"/>
        <v>0</v>
      </c>
      <c r="V154" s="111">
        <f t="shared" si="40"/>
        <v>0</v>
      </c>
      <c r="W154" s="111">
        <f t="shared" si="41"/>
        <v>0</v>
      </c>
      <c r="X154" s="111">
        <f t="shared" si="42"/>
        <v>0</v>
      </c>
      <c r="Y154" s="111">
        <f t="shared" si="43"/>
        <v>0</v>
      </c>
      <c r="Z154" s="111">
        <f t="shared" si="44"/>
        <v>0</v>
      </c>
    </row>
    <row r="155" spans="1:26" ht="24.75" thickBot="1" x14ac:dyDescent="0.25">
      <c r="A155" s="115">
        <v>3261</v>
      </c>
      <c r="B155" s="146" t="s">
        <v>214</v>
      </c>
      <c r="C155" s="112"/>
      <c r="D155" s="112"/>
      <c r="E155" s="112"/>
      <c r="F155" s="112"/>
      <c r="G155" s="114">
        <f t="shared" si="45"/>
        <v>0</v>
      </c>
      <c r="H155" s="112"/>
      <c r="I155" s="112"/>
      <c r="J155" s="115"/>
      <c r="K155" s="115"/>
      <c r="L155" s="112"/>
      <c r="M155" s="110">
        <f t="shared" si="38"/>
        <v>0</v>
      </c>
      <c r="N155" s="112"/>
      <c r="O155" s="112"/>
      <c r="P155" s="112"/>
      <c r="Q155" s="112"/>
      <c r="R155" s="112"/>
      <c r="S155" s="112">
        <f t="shared" si="47"/>
        <v>0</v>
      </c>
      <c r="T155" s="106" t="e">
        <f t="shared" si="46"/>
        <v>#DIV/0!</v>
      </c>
      <c r="U155" s="111">
        <f t="shared" si="39"/>
        <v>0</v>
      </c>
      <c r="V155" s="111">
        <f t="shared" si="40"/>
        <v>0</v>
      </c>
      <c r="W155" s="111">
        <f t="shared" si="41"/>
        <v>0</v>
      </c>
      <c r="X155" s="111">
        <f t="shared" si="42"/>
        <v>0</v>
      </c>
      <c r="Y155" s="111">
        <f t="shared" si="43"/>
        <v>0</v>
      </c>
      <c r="Z155" s="111">
        <f t="shared" si="44"/>
        <v>0</v>
      </c>
    </row>
    <row r="156" spans="1:26" ht="12.75" thickBot="1" x14ac:dyDescent="0.25">
      <c r="A156" s="115">
        <v>3271</v>
      </c>
      <c r="B156" s="146" t="s">
        <v>215</v>
      </c>
      <c r="C156" s="112">
        <v>48200</v>
      </c>
      <c r="D156" s="112"/>
      <c r="E156" s="112"/>
      <c r="F156" s="112"/>
      <c r="G156" s="114">
        <f t="shared" si="45"/>
        <v>48200</v>
      </c>
      <c r="H156" s="112">
        <v>48200</v>
      </c>
      <c r="I156" s="112"/>
      <c r="J156" s="115"/>
      <c r="K156" s="115"/>
      <c r="L156" s="112"/>
      <c r="M156" s="110">
        <f t="shared" si="38"/>
        <v>96400</v>
      </c>
      <c r="N156" s="112"/>
      <c r="O156" s="112"/>
      <c r="P156" s="112"/>
      <c r="Q156" s="112"/>
      <c r="R156" s="112"/>
      <c r="S156" s="112">
        <f t="shared" si="47"/>
        <v>0</v>
      </c>
      <c r="T156" s="106">
        <f t="shared" si="46"/>
        <v>0</v>
      </c>
      <c r="U156" s="111">
        <f t="shared" si="39"/>
        <v>48200</v>
      </c>
      <c r="V156" s="111">
        <f t="shared" si="40"/>
        <v>0</v>
      </c>
      <c r="W156" s="111">
        <f t="shared" si="41"/>
        <v>0</v>
      </c>
      <c r="X156" s="111">
        <f t="shared" si="42"/>
        <v>0</v>
      </c>
      <c r="Y156" s="111">
        <f t="shared" si="43"/>
        <v>0</v>
      </c>
      <c r="Z156" s="111">
        <f t="shared" si="44"/>
        <v>48200</v>
      </c>
    </row>
    <row r="157" spans="1:26" ht="12.75" thickBot="1" x14ac:dyDescent="0.25">
      <c r="A157" s="115">
        <v>3281</v>
      </c>
      <c r="B157" s="146" t="s">
        <v>216</v>
      </c>
      <c r="C157" s="112"/>
      <c r="D157" s="112"/>
      <c r="E157" s="112"/>
      <c r="F157" s="112"/>
      <c r="G157" s="114">
        <f t="shared" si="45"/>
        <v>0</v>
      </c>
      <c r="H157" s="112"/>
      <c r="I157" s="112"/>
      <c r="J157" s="115"/>
      <c r="K157" s="115"/>
      <c r="L157" s="112"/>
      <c r="M157" s="110">
        <f t="shared" si="38"/>
        <v>0</v>
      </c>
      <c r="N157" s="112"/>
      <c r="O157" s="112"/>
      <c r="P157" s="112"/>
      <c r="Q157" s="112"/>
      <c r="R157" s="112"/>
      <c r="S157" s="112">
        <f t="shared" si="47"/>
        <v>0</v>
      </c>
      <c r="T157" s="106" t="e">
        <f t="shared" si="46"/>
        <v>#DIV/0!</v>
      </c>
      <c r="U157" s="111">
        <f t="shared" si="39"/>
        <v>0</v>
      </c>
      <c r="V157" s="111">
        <f t="shared" si="40"/>
        <v>0</v>
      </c>
      <c r="W157" s="111">
        <f t="shared" si="41"/>
        <v>0</v>
      </c>
      <c r="X157" s="111">
        <f t="shared" si="42"/>
        <v>0</v>
      </c>
      <c r="Y157" s="111">
        <f t="shared" si="43"/>
        <v>0</v>
      </c>
      <c r="Z157" s="111">
        <f t="shared" si="44"/>
        <v>0</v>
      </c>
    </row>
    <row r="158" spans="1:26" ht="12.75" thickBot="1" x14ac:dyDescent="0.25">
      <c r="A158" s="115">
        <v>3291</v>
      </c>
      <c r="B158" s="146" t="s">
        <v>217</v>
      </c>
      <c r="C158" s="112"/>
      <c r="D158" s="112"/>
      <c r="E158" s="112"/>
      <c r="F158" s="112"/>
      <c r="G158" s="114">
        <f t="shared" si="45"/>
        <v>0</v>
      </c>
      <c r="H158" s="112"/>
      <c r="I158" s="112"/>
      <c r="J158" s="115"/>
      <c r="K158" s="115"/>
      <c r="L158" s="112">
        <v>50000</v>
      </c>
      <c r="M158" s="110">
        <f t="shared" si="38"/>
        <v>50000</v>
      </c>
      <c r="N158" s="112"/>
      <c r="O158" s="112"/>
      <c r="P158" s="112"/>
      <c r="Q158" s="112"/>
      <c r="R158" s="112"/>
      <c r="S158" s="112">
        <f t="shared" si="47"/>
        <v>0</v>
      </c>
      <c r="T158" s="106">
        <f t="shared" si="46"/>
        <v>0</v>
      </c>
      <c r="U158" s="111">
        <f t="shared" si="39"/>
        <v>0</v>
      </c>
      <c r="V158" s="111">
        <f t="shared" si="40"/>
        <v>0</v>
      </c>
      <c r="W158" s="111">
        <f t="shared" si="41"/>
        <v>0</v>
      </c>
      <c r="X158" s="111">
        <f t="shared" si="42"/>
        <v>0</v>
      </c>
      <c r="Y158" s="111">
        <f t="shared" si="43"/>
        <v>50000</v>
      </c>
      <c r="Z158" s="111">
        <f t="shared" si="44"/>
        <v>50000</v>
      </c>
    </row>
    <row r="159" spans="1:26" ht="12.75" thickBot="1" x14ac:dyDescent="0.25">
      <c r="A159" s="115">
        <v>3292</v>
      </c>
      <c r="B159" s="146" t="s">
        <v>218</v>
      </c>
      <c r="C159" s="112"/>
      <c r="D159" s="112"/>
      <c r="E159" s="112"/>
      <c r="F159" s="112"/>
      <c r="G159" s="114">
        <f t="shared" si="45"/>
        <v>0</v>
      </c>
      <c r="H159" s="112"/>
      <c r="I159" s="112"/>
      <c r="J159" s="115"/>
      <c r="K159" s="115"/>
      <c r="L159" s="112"/>
      <c r="M159" s="110">
        <f t="shared" si="38"/>
        <v>0</v>
      </c>
      <c r="N159" s="112"/>
      <c r="O159" s="112"/>
      <c r="P159" s="112"/>
      <c r="Q159" s="112"/>
      <c r="R159" s="112"/>
      <c r="S159" s="112">
        <f t="shared" si="47"/>
        <v>0</v>
      </c>
      <c r="T159" s="106" t="e">
        <f t="shared" si="46"/>
        <v>#DIV/0!</v>
      </c>
      <c r="U159" s="111">
        <f t="shared" si="39"/>
        <v>0</v>
      </c>
      <c r="V159" s="111">
        <f t="shared" si="40"/>
        <v>0</v>
      </c>
      <c r="W159" s="111">
        <f t="shared" si="41"/>
        <v>0</v>
      </c>
      <c r="X159" s="111">
        <f t="shared" si="42"/>
        <v>0</v>
      </c>
      <c r="Y159" s="111">
        <f t="shared" si="43"/>
        <v>0</v>
      </c>
      <c r="Z159" s="111">
        <f t="shared" si="44"/>
        <v>0</v>
      </c>
    </row>
    <row r="160" spans="1:26" ht="12.75" thickBot="1" x14ac:dyDescent="0.25">
      <c r="A160" s="115">
        <v>3293</v>
      </c>
      <c r="B160" s="146" t="s">
        <v>219</v>
      </c>
      <c r="C160" s="112"/>
      <c r="D160" s="112"/>
      <c r="E160" s="112"/>
      <c r="F160" s="112"/>
      <c r="G160" s="114">
        <f t="shared" si="45"/>
        <v>0</v>
      </c>
      <c r="H160" s="112"/>
      <c r="I160" s="112"/>
      <c r="J160" s="115"/>
      <c r="K160" s="115"/>
      <c r="L160" s="112"/>
      <c r="M160" s="110">
        <f t="shared" si="38"/>
        <v>0</v>
      </c>
      <c r="N160" s="112"/>
      <c r="O160" s="112"/>
      <c r="P160" s="112"/>
      <c r="Q160" s="112"/>
      <c r="R160" s="112"/>
      <c r="S160" s="112">
        <f t="shared" si="47"/>
        <v>0</v>
      </c>
      <c r="T160" s="106" t="e">
        <f t="shared" si="46"/>
        <v>#DIV/0!</v>
      </c>
      <c r="U160" s="111">
        <f t="shared" si="39"/>
        <v>0</v>
      </c>
      <c r="V160" s="111">
        <f t="shared" si="40"/>
        <v>0</v>
      </c>
      <c r="W160" s="111">
        <f t="shared" si="41"/>
        <v>0</v>
      </c>
      <c r="X160" s="111">
        <f t="shared" si="42"/>
        <v>0</v>
      </c>
      <c r="Y160" s="111">
        <f t="shared" si="43"/>
        <v>0</v>
      </c>
      <c r="Z160" s="111">
        <f t="shared" si="44"/>
        <v>0</v>
      </c>
    </row>
    <row r="161" spans="1:26" ht="24.75" thickBot="1" x14ac:dyDescent="0.25">
      <c r="A161" s="115">
        <v>3311</v>
      </c>
      <c r="B161" s="146" t="s">
        <v>220</v>
      </c>
      <c r="C161" s="112">
        <v>46861</v>
      </c>
      <c r="D161" s="112">
        <v>3139</v>
      </c>
      <c r="E161" s="112"/>
      <c r="F161" s="112"/>
      <c r="G161" s="114">
        <f t="shared" si="45"/>
        <v>50000</v>
      </c>
      <c r="H161" s="112">
        <v>46861</v>
      </c>
      <c r="I161" s="112">
        <v>3139</v>
      </c>
      <c r="J161" s="115"/>
      <c r="K161" s="115"/>
      <c r="L161" s="112"/>
      <c r="M161" s="110">
        <f t="shared" si="38"/>
        <v>100000</v>
      </c>
      <c r="N161" s="112"/>
      <c r="O161" s="112"/>
      <c r="P161" s="112"/>
      <c r="Q161" s="112"/>
      <c r="R161" s="112"/>
      <c r="S161" s="112">
        <f t="shared" si="47"/>
        <v>0</v>
      </c>
      <c r="T161" s="106">
        <f t="shared" si="46"/>
        <v>0</v>
      </c>
      <c r="U161" s="111">
        <f t="shared" si="39"/>
        <v>46861</v>
      </c>
      <c r="V161" s="111">
        <f t="shared" si="40"/>
        <v>3139</v>
      </c>
      <c r="W161" s="111">
        <f t="shared" si="41"/>
        <v>0</v>
      </c>
      <c r="X161" s="111">
        <f t="shared" si="42"/>
        <v>0</v>
      </c>
      <c r="Y161" s="111">
        <f t="shared" si="43"/>
        <v>0</v>
      </c>
      <c r="Z161" s="111">
        <f t="shared" si="44"/>
        <v>50000</v>
      </c>
    </row>
    <row r="162" spans="1:26" ht="24.75" thickBot="1" x14ac:dyDescent="0.25">
      <c r="A162" s="115">
        <v>3321</v>
      </c>
      <c r="B162" s="146" t="s">
        <v>221</v>
      </c>
      <c r="C162" s="112"/>
      <c r="D162" s="112"/>
      <c r="E162" s="112"/>
      <c r="F162" s="112"/>
      <c r="G162" s="114">
        <f t="shared" si="45"/>
        <v>0</v>
      </c>
      <c r="H162" s="112"/>
      <c r="I162" s="112"/>
      <c r="J162" s="115"/>
      <c r="K162" s="115"/>
      <c r="L162" s="112"/>
      <c r="M162" s="110">
        <f t="shared" si="38"/>
        <v>0</v>
      </c>
      <c r="N162" s="112"/>
      <c r="O162" s="112"/>
      <c r="P162" s="112"/>
      <c r="Q162" s="112"/>
      <c r="R162" s="112"/>
      <c r="S162" s="112">
        <f t="shared" si="47"/>
        <v>0</v>
      </c>
      <c r="T162" s="106" t="e">
        <f t="shared" si="46"/>
        <v>#DIV/0!</v>
      </c>
      <c r="U162" s="111">
        <f t="shared" si="39"/>
        <v>0</v>
      </c>
      <c r="V162" s="111">
        <f t="shared" si="40"/>
        <v>0</v>
      </c>
      <c r="W162" s="111">
        <f t="shared" si="41"/>
        <v>0</v>
      </c>
      <c r="X162" s="111">
        <f t="shared" si="42"/>
        <v>0</v>
      </c>
      <c r="Y162" s="111">
        <f t="shared" si="43"/>
        <v>0</v>
      </c>
      <c r="Z162" s="111">
        <f t="shared" si="44"/>
        <v>0</v>
      </c>
    </row>
    <row r="163" spans="1:26" ht="12.75" thickBot="1" x14ac:dyDescent="0.25">
      <c r="A163" s="115">
        <v>3331</v>
      </c>
      <c r="B163" s="146" t="s">
        <v>222</v>
      </c>
      <c r="C163" s="112">
        <v>3000</v>
      </c>
      <c r="D163" s="112">
        <v>3000</v>
      </c>
      <c r="E163" s="112"/>
      <c r="F163" s="112"/>
      <c r="G163" s="114">
        <f t="shared" si="45"/>
        <v>6000</v>
      </c>
      <c r="H163" s="112">
        <v>3000</v>
      </c>
      <c r="I163" s="112">
        <v>3000</v>
      </c>
      <c r="J163" s="115"/>
      <c r="K163" s="115"/>
      <c r="L163" s="112"/>
      <c r="M163" s="110">
        <f t="shared" si="38"/>
        <v>12000</v>
      </c>
      <c r="N163" s="112"/>
      <c r="O163" s="112"/>
      <c r="P163" s="112"/>
      <c r="Q163" s="112"/>
      <c r="R163" s="112"/>
      <c r="S163" s="112">
        <f t="shared" si="47"/>
        <v>0</v>
      </c>
      <c r="T163" s="106">
        <f t="shared" si="46"/>
        <v>0</v>
      </c>
      <c r="U163" s="111">
        <f t="shared" ref="U163:U194" si="48">H163-N163</f>
        <v>3000</v>
      </c>
      <c r="V163" s="111">
        <f t="shared" ref="V163:V194" si="49">+I163-O163</f>
        <v>3000</v>
      </c>
      <c r="W163" s="111">
        <f t="shared" ref="W163:W194" si="50">J163-P163</f>
        <v>0</v>
      </c>
      <c r="X163" s="111">
        <f t="shared" si="42"/>
        <v>0</v>
      </c>
      <c r="Y163" s="111">
        <f t="shared" ref="Y163:Y194" si="51">L163-R163</f>
        <v>0</v>
      </c>
      <c r="Z163" s="111">
        <f t="shared" si="44"/>
        <v>6000</v>
      </c>
    </row>
    <row r="164" spans="1:26" ht="12.75" thickBot="1" x14ac:dyDescent="0.25">
      <c r="A164" s="115">
        <v>3341</v>
      </c>
      <c r="B164" s="146" t="s">
        <v>223</v>
      </c>
      <c r="C164" s="112"/>
      <c r="D164" s="112"/>
      <c r="E164" s="112"/>
      <c r="F164" s="112"/>
      <c r="G164" s="114">
        <f t="shared" si="45"/>
        <v>0</v>
      </c>
      <c r="H164" s="112"/>
      <c r="I164" s="112"/>
      <c r="J164" s="115"/>
      <c r="K164" s="115"/>
      <c r="L164" s="112"/>
      <c r="M164" s="110">
        <f t="shared" si="38"/>
        <v>0</v>
      </c>
      <c r="N164" s="112"/>
      <c r="O164" s="112"/>
      <c r="P164" s="112"/>
      <c r="Q164" s="112"/>
      <c r="R164" s="112"/>
      <c r="S164" s="112">
        <f t="shared" si="47"/>
        <v>0</v>
      </c>
      <c r="T164" s="106" t="e">
        <f t="shared" si="46"/>
        <v>#DIV/0!</v>
      </c>
      <c r="U164" s="111">
        <f t="shared" si="48"/>
        <v>0</v>
      </c>
      <c r="V164" s="111">
        <f t="shared" si="49"/>
        <v>0</v>
      </c>
      <c r="W164" s="111">
        <f t="shared" si="50"/>
        <v>0</v>
      </c>
      <c r="X164" s="111">
        <f t="shared" si="42"/>
        <v>0</v>
      </c>
      <c r="Y164" s="111">
        <f t="shared" si="51"/>
        <v>0</v>
      </c>
      <c r="Z164" s="111">
        <f t="shared" si="44"/>
        <v>0</v>
      </c>
    </row>
    <row r="165" spans="1:26" ht="12.75" thickBot="1" x14ac:dyDescent="0.25">
      <c r="A165" s="115">
        <v>3342</v>
      </c>
      <c r="B165" s="146" t="s">
        <v>224</v>
      </c>
      <c r="C165" s="112"/>
      <c r="D165" s="112"/>
      <c r="E165" s="112"/>
      <c r="F165" s="112"/>
      <c r="G165" s="114">
        <f t="shared" si="45"/>
        <v>0</v>
      </c>
      <c r="H165" s="112"/>
      <c r="I165" s="112"/>
      <c r="J165" s="115"/>
      <c r="K165" s="115"/>
      <c r="L165" s="112"/>
      <c r="M165" s="110">
        <f t="shared" si="38"/>
        <v>0</v>
      </c>
      <c r="N165" s="112"/>
      <c r="O165" s="112"/>
      <c r="P165" s="112"/>
      <c r="Q165" s="112"/>
      <c r="R165" s="112"/>
      <c r="S165" s="112">
        <f t="shared" si="47"/>
        <v>0</v>
      </c>
      <c r="T165" s="106" t="e">
        <f t="shared" si="46"/>
        <v>#DIV/0!</v>
      </c>
      <c r="U165" s="111">
        <f t="shared" si="48"/>
        <v>0</v>
      </c>
      <c r="V165" s="111">
        <f t="shared" si="49"/>
        <v>0</v>
      </c>
      <c r="W165" s="111">
        <f t="shared" si="50"/>
        <v>0</v>
      </c>
      <c r="X165" s="111">
        <f t="shared" si="42"/>
        <v>0</v>
      </c>
      <c r="Y165" s="111">
        <f t="shared" si="51"/>
        <v>0</v>
      </c>
      <c r="Z165" s="111">
        <f t="shared" si="44"/>
        <v>0</v>
      </c>
    </row>
    <row r="166" spans="1:26" ht="12.75" thickBot="1" x14ac:dyDescent="0.25">
      <c r="A166" s="115">
        <v>3351</v>
      </c>
      <c r="B166" s="146" t="s">
        <v>225</v>
      </c>
      <c r="C166" s="112"/>
      <c r="D166" s="112"/>
      <c r="E166" s="112"/>
      <c r="F166" s="112"/>
      <c r="G166" s="114">
        <f t="shared" si="45"/>
        <v>0</v>
      </c>
      <c r="H166" s="112"/>
      <c r="I166" s="112"/>
      <c r="J166" s="115"/>
      <c r="K166" s="115"/>
      <c r="L166" s="112"/>
      <c r="M166" s="110">
        <f t="shared" si="38"/>
        <v>0</v>
      </c>
      <c r="N166" s="112"/>
      <c r="O166" s="112"/>
      <c r="P166" s="112"/>
      <c r="Q166" s="112"/>
      <c r="R166" s="112"/>
      <c r="S166" s="112">
        <f t="shared" si="47"/>
        <v>0</v>
      </c>
      <c r="T166" s="106" t="e">
        <f t="shared" si="46"/>
        <v>#DIV/0!</v>
      </c>
      <c r="U166" s="111">
        <f t="shared" si="48"/>
        <v>0</v>
      </c>
      <c r="V166" s="111">
        <f t="shared" si="49"/>
        <v>0</v>
      </c>
      <c r="W166" s="111">
        <f t="shared" si="50"/>
        <v>0</v>
      </c>
      <c r="X166" s="111">
        <f t="shared" si="42"/>
        <v>0</v>
      </c>
      <c r="Y166" s="111">
        <f t="shared" si="51"/>
        <v>0</v>
      </c>
      <c r="Z166" s="111">
        <f t="shared" si="44"/>
        <v>0</v>
      </c>
    </row>
    <row r="167" spans="1:26" ht="12.75" thickBot="1" x14ac:dyDescent="0.25">
      <c r="A167" s="115">
        <v>3361</v>
      </c>
      <c r="B167" s="146" t="s">
        <v>226</v>
      </c>
      <c r="C167" s="112"/>
      <c r="D167" s="112"/>
      <c r="E167" s="112"/>
      <c r="F167" s="112"/>
      <c r="G167" s="114">
        <f t="shared" si="45"/>
        <v>0</v>
      </c>
      <c r="H167" s="112"/>
      <c r="I167" s="112"/>
      <c r="J167" s="115"/>
      <c r="K167" s="115"/>
      <c r="L167" s="112">
        <v>10000</v>
      </c>
      <c r="M167" s="110">
        <f t="shared" si="38"/>
        <v>10000</v>
      </c>
      <c r="N167" s="112"/>
      <c r="O167" s="112"/>
      <c r="P167" s="112"/>
      <c r="Q167" s="112"/>
      <c r="R167" s="112"/>
      <c r="S167" s="112">
        <f t="shared" si="47"/>
        <v>0</v>
      </c>
      <c r="T167" s="106">
        <f t="shared" si="46"/>
        <v>0</v>
      </c>
      <c r="U167" s="111">
        <f t="shared" si="48"/>
        <v>0</v>
      </c>
      <c r="V167" s="111">
        <f t="shared" si="49"/>
        <v>0</v>
      </c>
      <c r="W167" s="111">
        <f t="shared" si="50"/>
        <v>0</v>
      </c>
      <c r="X167" s="111">
        <f t="shared" si="42"/>
        <v>0</v>
      </c>
      <c r="Y167" s="111">
        <f t="shared" si="51"/>
        <v>10000</v>
      </c>
      <c r="Z167" s="111">
        <f t="shared" si="44"/>
        <v>10000</v>
      </c>
    </row>
    <row r="168" spans="1:26" ht="24.75" thickBot="1" x14ac:dyDescent="0.25">
      <c r="A168" s="115">
        <v>3362</v>
      </c>
      <c r="B168" s="146" t="s">
        <v>227</v>
      </c>
      <c r="C168" s="112"/>
      <c r="D168" s="112"/>
      <c r="E168" s="112"/>
      <c r="F168" s="112"/>
      <c r="G168" s="114">
        <f t="shared" si="45"/>
        <v>0</v>
      </c>
      <c r="H168" s="112"/>
      <c r="I168" s="112"/>
      <c r="J168" s="115"/>
      <c r="K168" s="115"/>
      <c r="L168" s="112">
        <v>10000</v>
      </c>
      <c r="M168" s="110">
        <f t="shared" si="38"/>
        <v>10000</v>
      </c>
      <c r="N168" s="112"/>
      <c r="O168" s="112"/>
      <c r="P168" s="112"/>
      <c r="Q168" s="112"/>
      <c r="R168" s="112"/>
      <c r="S168" s="112">
        <f t="shared" si="47"/>
        <v>0</v>
      </c>
      <c r="T168" s="106">
        <f t="shared" si="46"/>
        <v>0</v>
      </c>
      <c r="U168" s="111">
        <f t="shared" si="48"/>
        <v>0</v>
      </c>
      <c r="V168" s="111">
        <f t="shared" si="49"/>
        <v>0</v>
      </c>
      <c r="W168" s="111">
        <f t="shared" si="50"/>
        <v>0</v>
      </c>
      <c r="X168" s="111">
        <f t="shared" si="42"/>
        <v>0</v>
      </c>
      <c r="Y168" s="111">
        <f t="shared" si="51"/>
        <v>10000</v>
      </c>
      <c r="Z168" s="111">
        <f t="shared" si="44"/>
        <v>10000</v>
      </c>
    </row>
    <row r="169" spans="1:26" ht="24.75" thickBot="1" x14ac:dyDescent="0.25">
      <c r="A169" s="115">
        <v>3363</v>
      </c>
      <c r="B169" s="146" t="s">
        <v>228</v>
      </c>
      <c r="C169" s="112"/>
      <c r="D169" s="112"/>
      <c r="E169" s="112"/>
      <c r="F169" s="112"/>
      <c r="G169" s="114">
        <f t="shared" si="45"/>
        <v>0</v>
      </c>
      <c r="H169" s="112"/>
      <c r="I169" s="112"/>
      <c r="J169" s="115"/>
      <c r="K169" s="115"/>
      <c r="L169" s="112"/>
      <c r="M169" s="110">
        <f t="shared" si="38"/>
        <v>0</v>
      </c>
      <c r="N169" s="112"/>
      <c r="O169" s="112"/>
      <c r="P169" s="112"/>
      <c r="Q169" s="112"/>
      <c r="R169" s="112"/>
      <c r="S169" s="112">
        <f t="shared" si="47"/>
        <v>0</v>
      </c>
      <c r="T169" s="106" t="e">
        <f t="shared" si="46"/>
        <v>#DIV/0!</v>
      </c>
      <c r="U169" s="111">
        <f t="shared" si="48"/>
        <v>0</v>
      </c>
      <c r="V169" s="111">
        <f t="shared" si="49"/>
        <v>0</v>
      </c>
      <c r="W169" s="111">
        <f t="shared" si="50"/>
        <v>0</v>
      </c>
      <c r="X169" s="111">
        <f t="shared" si="42"/>
        <v>0</v>
      </c>
      <c r="Y169" s="111">
        <f t="shared" si="51"/>
        <v>0</v>
      </c>
      <c r="Z169" s="111">
        <f t="shared" si="44"/>
        <v>0</v>
      </c>
    </row>
    <row r="170" spans="1:26" ht="12.75" thickBot="1" x14ac:dyDescent="0.25">
      <c r="A170" s="115">
        <v>3364</v>
      </c>
      <c r="B170" s="146" t="s">
        <v>229</v>
      </c>
      <c r="C170" s="112"/>
      <c r="D170" s="112"/>
      <c r="E170" s="112"/>
      <c r="F170" s="112"/>
      <c r="G170" s="114">
        <f t="shared" si="45"/>
        <v>0</v>
      </c>
      <c r="H170" s="112"/>
      <c r="I170" s="112"/>
      <c r="J170" s="115"/>
      <c r="K170" s="115"/>
      <c r="L170" s="112"/>
      <c r="M170" s="110">
        <f t="shared" si="38"/>
        <v>0</v>
      </c>
      <c r="N170" s="112"/>
      <c r="O170" s="112"/>
      <c r="P170" s="112"/>
      <c r="Q170" s="112"/>
      <c r="R170" s="112"/>
      <c r="S170" s="112">
        <f t="shared" si="47"/>
        <v>0</v>
      </c>
      <c r="T170" s="106" t="e">
        <f t="shared" si="46"/>
        <v>#DIV/0!</v>
      </c>
      <c r="U170" s="111">
        <f t="shared" si="48"/>
        <v>0</v>
      </c>
      <c r="V170" s="111">
        <f t="shared" si="49"/>
        <v>0</v>
      </c>
      <c r="W170" s="111">
        <f t="shared" si="50"/>
        <v>0</v>
      </c>
      <c r="X170" s="111">
        <f t="shared" si="42"/>
        <v>0</v>
      </c>
      <c r="Y170" s="111">
        <f t="shared" si="51"/>
        <v>0</v>
      </c>
      <c r="Z170" s="111">
        <f t="shared" si="44"/>
        <v>0</v>
      </c>
    </row>
    <row r="171" spans="1:26" ht="36.75" thickBot="1" x14ac:dyDescent="0.25">
      <c r="A171" s="115">
        <v>3365</v>
      </c>
      <c r="B171" s="146" t="s">
        <v>230</v>
      </c>
      <c r="C171" s="112"/>
      <c r="D171" s="112"/>
      <c r="E171" s="112"/>
      <c r="F171" s="112"/>
      <c r="G171" s="114">
        <f t="shared" si="45"/>
        <v>0</v>
      </c>
      <c r="H171" s="112"/>
      <c r="I171" s="112"/>
      <c r="J171" s="115"/>
      <c r="K171" s="115"/>
      <c r="L171" s="112"/>
      <c r="M171" s="110">
        <f t="shared" si="38"/>
        <v>0</v>
      </c>
      <c r="N171" s="112"/>
      <c r="O171" s="112"/>
      <c r="P171" s="112"/>
      <c r="Q171" s="112"/>
      <c r="R171" s="112"/>
      <c r="S171" s="112">
        <f t="shared" si="47"/>
        <v>0</v>
      </c>
      <c r="T171" s="106" t="e">
        <f t="shared" si="46"/>
        <v>#DIV/0!</v>
      </c>
      <c r="U171" s="111">
        <f t="shared" si="48"/>
        <v>0</v>
      </c>
      <c r="V171" s="111">
        <f t="shared" si="49"/>
        <v>0</v>
      </c>
      <c r="W171" s="111">
        <f t="shared" si="50"/>
        <v>0</v>
      </c>
      <c r="X171" s="111">
        <f t="shared" si="42"/>
        <v>0</v>
      </c>
      <c r="Y171" s="111">
        <f t="shared" si="51"/>
        <v>0</v>
      </c>
      <c r="Z171" s="111">
        <f t="shared" si="44"/>
        <v>0</v>
      </c>
    </row>
    <row r="172" spans="1:26" ht="12.75" thickBot="1" x14ac:dyDescent="0.25">
      <c r="A172" s="115">
        <v>3366</v>
      </c>
      <c r="B172" s="146" t="s">
        <v>231</v>
      </c>
      <c r="C172" s="112"/>
      <c r="D172" s="112"/>
      <c r="E172" s="112"/>
      <c r="F172" s="112"/>
      <c r="G172" s="114">
        <f t="shared" si="45"/>
        <v>0</v>
      </c>
      <c r="H172" s="112"/>
      <c r="I172" s="112"/>
      <c r="J172" s="115"/>
      <c r="K172" s="115"/>
      <c r="L172" s="112"/>
      <c r="M172" s="110">
        <f t="shared" si="38"/>
        <v>0</v>
      </c>
      <c r="N172" s="112"/>
      <c r="O172" s="112"/>
      <c r="P172" s="112"/>
      <c r="Q172" s="112"/>
      <c r="R172" s="112"/>
      <c r="S172" s="112">
        <f t="shared" si="47"/>
        <v>0</v>
      </c>
      <c r="T172" s="106" t="e">
        <f t="shared" si="46"/>
        <v>#DIV/0!</v>
      </c>
      <c r="U172" s="111">
        <f t="shared" si="48"/>
        <v>0</v>
      </c>
      <c r="V172" s="111">
        <f t="shared" si="49"/>
        <v>0</v>
      </c>
      <c r="W172" s="111">
        <f t="shared" si="50"/>
        <v>0</v>
      </c>
      <c r="X172" s="111">
        <f t="shared" si="42"/>
        <v>0</v>
      </c>
      <c r="Y172" s="111">
        <f t="shared" si="51"/>
        <v>0</v>
      </c>
      <c r="Z172" s="111">
        <f t="shared" si="44"/>
        <v>0</v>
      </c>
    </row>
    <row r="173" spans="1:26" ht="12.75" thickBot="1" x14ac:dyDescent="0.25">
      <c r="A173" s="115">
        <v>3371</v>
      </c>
      <c r="B173" s="146" t="s">
        <v>232</v>
      </c>
      <c r="C173" s="112"/>
      <c r="D173" s="112"/>
      <c r="E173" s="112"/>
      <c r="F173" s="112"/>
      <c r="G173" s="114">
        <f t="shared" si="45"/>
        <v>0</v>
      </c>
      <c r="H173" s="112"/>
      <c r="I173" s="112"/>
      <c r="J173" s="115"/>
      <c r="K173" s="115"/>
      <c r="L173" s="112"/>
      <c r="M173" s="110">
        <f t="shared" si="38"/>
        <v>0</v>
      </c>
      <c r="N173" s="112"/>
      <c r="O173" s="112"/>
      <c r="P173" s="112"/>
      <c r="Q173" s="112"/>
      <c r="R173" s="112"/>
      <c r="S173" s="112">
        <f t="shared" si="47"/>
        <v>0</v>
      </c>
      <c r="T173" s="106" t="e">
        <f t="shared" si="46"/>
        <v>#DIV/0!</v>
      </c>
      <c r="U173" s="111">
        <f t="shared" si="48"/>
        <v>0</v>
      </c>
      <c r="V173" s="111">
        <f t="shared" si="49"/>
        <v>0</v>
      </c>
      <c r="W173" s="111">
        <f t="shared" si="50"/>
        <v>0</v>
      </c>
      <c r="X173" s="111">
        <f t="shared" si="42"/>
        <v>0</v>
      </c>
      <c r="Y173" s="111">
        <f t="shared" si="51"/>
        <v>0</v>
      </c>
      <c r="Z173" s="111">
        <f t="shared" si="44"/>
        <v>0</v>
      </c>
    </row>
    <row r="174" spans="1:26" ht="12.75" thickBot="1" x14ac:dyDescent="0.25">
      <c r="A174" s="115">
        <v>3381</v>
      </c>
      <c r="B174" s="146" t="s">
        <v>233</v>
      </c>
      <c r="C174" s="112">
        <v>222000</v>
      </c>
      <c r="D174" s="112">
        <v>6000</v>
      </c>
      <c r="E174" s="112"/>
      <c r="F174" s="112"/>
      <c r="G174" s="114">
        <f t="shared" si="45"/>
        <v>228000</v>
      </c>
      <c r="H174" s="112">
        <v>222000</v>
      </c>
      <c r="I174" s="112">
        <v>6000</v>
      </c>
      <c r="J174" s="115"/>
      <c r="K174" s="115"/>
      <c r="L174" s="112"/>
      <c r="M174" s="110">
        <f t="shared" si="38"/>
        <v>456000</v>
      </c>
      <c r="N174" s="112">
        <v>15950</v>
      </c>
      <c r="O174" s="112"/>
      <c r="P174" s="112"/>
      <c r="Q174" s="112"/>
      <c r="R174" s="112"/>
      <c r="S174" s="112">
        <f t="shared" si="47"/>
        <v>15950</v>
      </c>
      <c r="T174" s="106">
        <f t="shared" si="46"/>
        <v>3.4978070175438594E-2</v>
      </c>
      <c r="U174" s="111">
        <f t="shared" si="48"/>
        <v>206050</v>
      </c>
      <c r="V174" s="111">
        <f t="shared" si="49"/>
        <v>6000</v>
      </c>
      <c r="W174" s="111">
        <f t="shared" si="50"/>
        <v>0</v>
      </c>
      <c r="X174" s="111">
        <f t="shared" si="42"/>
        <v>0</v>
      </c>
      <c r="Y174" s="111">
        <f t="shared" si="51"/>
        <v>0</v>
      </c>
      <c r="Z174" s="111">
        <f t="shared" si="44"/>
        <v>212050</v>
      </c>
    </row>
    <row r="175" spans="1:26" ht="12.75" thickBot="1" x14ac:dyDescent="0.25">
      <c r="A175" s="115">
        <v>3391</v>
      </c>
      <c r="B175" s="146" t="s">
        <v>234</v>
      </c>
      <c r="C175" s="112">
        <v>53000</v>
      </c>
      <c r="D175" s="112">
        <v>13000</v>
      </c>
      <c r="E175" s="112"/>
      <c r="F175" s="112"/>
      <c r="G175" s="114">
        <f t="shared" si="45"/>
        <v>66000</v>
      </c>
      <c r="H175" s="112">
        <v>53000</v>
      </c>
      <c r="I175" s="112">
        <v>13000</v>
      </c>
      <c r="J175" s="115"/>
      <c r="K175" s="115"/>
      <c r="L175" s="112">
        <v>25800</v>
      </c>
      <c r="M175" s="110">
        <f t="shared" si="38"/>
        <v>157800</v>
      </c>
      <c r="N175" s="112"/>
      <c r="O175" s="112"/>
      <c r="P175" s="112"/>
      <c r="Q175" s="112"/>
      <c r="R175" s="112"/>
      <c r="S175" s="112">
        <f t="shared" si="47"/>
        <v>0</v>
      </c>
      <c r="T175" s="106">
        <f t="shared" si="46"/>
        <v>0</v>
      </c>
      <c r="U175" s="111">
        <f t="shared" si="48"/>
        <v>53000</v>
      </c>
      <c r="V175" s="111">
        <f t="shared" si="49"/>
        <v>13000</v>
      </c>
      <c r="W175" s="111">
        <f t="shared" si="50"/>
        <v>0</v>
      </c>
      <c r="X175" s="111">
        <f t="shared" si="42"/>
        <v>0</v>
      </c>
      <c r="Y175" s="111">
        <f t="shared" si="51"/>
        <v>25800</v>
      </c>
      <c r="Z175" s="111">
        <f t="shared" si="44"/>
        <v>91800</v>
      </c>
    </row>
    <row r="176" spans="1:26" ht="12.75" thickBot="1" x14ac:dyDescent="0.25">
      <c r="A176" s="115">
        <v>3411</v>
      </c>
      <c r="B176" s="146" t="s">
        <v>235</v>
      </c>
      <c r="C176" s="112">
        <v>24000</v>
      </c>
      <c r="D176" s="112"/>
      <c r="E176" s="112"/>
      <c r="F176" s="112"/>
      <c r="G176" s="114">
        <f t="shared" si="45"/>
        <v>24000</v>
      </c>
      <c r="H176" s="112">
        <v>24000</v>
      </c>
      <c r="I176" s="112"/>
      <c r="J176" s="115"/>
      <c r="K176" s="115"/>
      <c r="L176" s="112">
        <v>5676</v>
      </c>
      <c r="M176" s="110">
        <f t="shared" si="38"/>
        <v>53676</v>
      </c>
      <c r="N176" s="112">
        <v>941.27</v>
      </c>
      <c r="O176" s="112"/>
      <c r="P176" s="112"/>
      <c r="Q176" s="112"/>
      <c r="R176" s="112"/>
      <c r="S176" s="112">
        <f t="shared" si="47"/>
        <v>941.27</v>
      </c>
      <c r="T176" s="106">
        <f t="shared" si="46"/>
        <v>1.7536142782621656E-2</v>
      </c>
      <c r="U176" s="111">
        <f t="shared" si="48"/>
        <v>23058.73</v>
      </c>
      <c r="V176" s="111">
        <f t="shared" si="49"/>
        <v>0</v>
      </c>
      <c r="W176" s="111">
        <f t="shared" si="50"/>
        <v>0</v>
      </c>
      <c r="X176" s="111">
        <f t="shared" si="42"/>
        <v>0</v>
      </c>
      <c r="Y176" s="111">
        <f t="shared" si="51"/>
        <v>5676</v>
      </c>
      <c r="Z176" s="111">
        <f t="shared" si="44"/>
        <v>28734.73</v>
      </c>
    </row>
    <row r="177" spans="1:26" ht="12.75" thickBot="1" x14ac:dyDescent="0.25">
      <c r="A177" s="115">
        <v>3421</v>
      </c>
      <c r="B177" s="146" t="s">
        <v>236</v>
      </c>
      <c r="C177" s="112"/>
      <c r="D177" s="112"/>
      <c r="E177" s="112"/>
      <c r="F177" s="112"/>
      <c r="G177" s="114">
        <f t="shared" si="45"/>
        <v>0</v>
      </c>
      <c r="H177" s="112"/>
      <c r="I177" s="112"/>
      <c r="J177" s="115"/>
      <c r="K177" s="115"/>
      <c r="L177" s="112"/>
      <c r="M177" s="110">
        <f t="shared" si="38"/>
        <v>0</v>
      </c>
      <c r="N177" s="112"/>
      <c r="O177" s="112"/>
      <c r="P177" s="112"/>
      <c r="Q177" s="112"/>
      <c r="R177" s="112"/>
      <c r="S177" s="112">
        <f t="shared" si="47"/>
        <v>0</v>
      </c>
      <c r="T177" s="106" t="e">
        <f t="shared" si="46"/>
        <v>#DIV/0!</v>
      </c>
      <c r="U177" s="111">
        <f t="shared" si="48"/>
        <v>0</v>
      </c>
      <c r="V177" s="111">
        <f t="shared" si="49"/>
        <v>0</v>
      </c>
      <c r="W177" s="111">
        <f t="shared" si="50"/>
        <v>0</v>
      </c>
      <c r="X177" s="111">
        <f t="shared" si="42"/>
        <v>0</v>
      </c>
      <c r="Y177" s="111">
        <f t="shared" si="51"/>
        <v>0</v>
      </c>
      <c r="Z177" s="111">
        <f t="shared" si="44"/>
        <v>0</v>
      </c>
    </row>
    <row r="178" spans="1:26" ht="24.75" thickBot="1" x14ac:dyDescent="0.25">
      <c r="A178" s="115">
        <v>3431</v>
      </c>
      <c r="B178" s="146" t="s">
        <v>237</v>
      </c>
      <c r="C178" s="112"/>
      <c r="D178" s="112"/>
      <c r="E178" s="112"/>
      <c r="F178" s="112"/>
      <c r="G178" s="114">
        <f t="shared" si="45"/>
        <v>0</v>
      </c>
      <c r="H178" s="112"/>
      <c r="I178" s="112"/>
      <c r="J178" s="115"/>
      <c r="K178" s="115"/>
      <c r="L178" s="112"/>
      <c r="M178" s="110">
        <f t="shared" si="38"/>
        <v>0</v>
      </c>
      <c r="N178" s="112"/>
      <c r="O178" s="112"/>
      <c r="P178" s="112"/>
      <c r="Q178" s="112"/>
      <c r="R178" s="112"/>
      <c r="S178" s="112">
        <f t="shared" si="47"/>
        <v>0</v>
      </c>
      <c r="T178" s="106" t="e">
        <f t="shared" si="46"/>
        <v>#DIV/0!</v>
      </c>
      <c r="U178" s="111">
        <f t="shared" si="48"/>
        <v>0</v>
      </c>
      <c r="V178" s="111">
        <f t="shared" si="49"/>
        <v>0</v>
      </c>
      <c r="W178" s="111">
        <f t="shared" si="50"/>
        <v>0</v>
      </c>
      <c r="X178" s="111">
        <f t="shared" si="42"/>
        <v>0</v>
      </c>
      <c r="Y178" s="111">
        <f t="shared" si="51"/>
        <v>0</v>
      </c>
      <c r="Z178" s="111">
        <f t="shared" si="44"/>
        <v>0</v>
      </c>
    </row>
    <row r="179" spans="1:26" ht="12.75" thickBot="1" x14ac:dyDescent="0.25">
      <c r="A179" s="115">
        <v>3441</v>
      </c>
      <c r="B179" s="146" t="s">
        <v>238</v>
      </c>
      <c r="C179" s="112"/>
      <c r="D179" s="112"/>
      <c r="E179" s="112"/>
      <c r="F179" s="112"/>
      <c r="G179" s="114">
        <f t="shared" si="45"/>
        <v>0</v>
      </c>
      <c r="H179" s="112"/>
      <c r="I179" s="112"/>
      <c r="J179" s="115"/>
      <c r="K179" s="115"/>
      <c r="L179" s="112"/>
      <c r="M179" s="110">
        <f t="shared" si="38"/>
        <v>0</v>
      </c>
      <c r="N179" s="112"/>
      <c r="O179" s="112"/>
      <c r="P179" s="112"/>
      <c r="Q179" s="112"/>
      <c r="R179" s="112"/>
      <c r="S179" s="112">
        <f t="shared" si="47"/>
        <v>0</v>
      </c>
      <c r="T179" s="106" t="e">
        <f t="shared" si="46"/>
        <v>#DIV/0!</v>
      </c>
      <c r="U179" s="111">
        <f t="shared" si="48"/>
        <v>0</v>
      </c>
      <c r="V179" s="111">
        <f t="shared" si="49"/>
        <v>0</v>
      </c>
      <c r="W179" s="111">
        <f t="shared" si="50"/>
        <v>0</v>
      </c>
      <c r="X179" s="111">
        <f t="shared" si="42"/>
        <v>0</v>
      </c>
      <c r="Y179" s="111">
        <f t="shared" si="51"/>
        <v>0</v>
      </c>
      <c r="Z179" s="111">
        <f t="shared" si="44"/>
        <v>0</v>
      </c>
    </row>
    <row r="180" spans="1:26" ht="12.75" thickBot="1" x14ac:dyDescent="0.25">
      <c r="A180" s="115">
        <v>3451</v>
      </c>
      <c r="B180" s="146" t="s">
        <v>239</v>
      </c>
      <c r="C180" s="112">
        <v>55000</v>
      </c>
      <c r="D180" s="112"/>
      <c r="E180" s="112"/>
      <c r="F180" s="112"/>
      <c r="G180" s="114">
        <f t="shared" si="45"/>
        <v>55000</v>
      </c>
      <c r="H180" s="112">
        <v>55000</v>
      </c>
      <c r="I180" s="112"/>
      <c r="J180" s="115"/>
      <c r="K180" s="115"/>
      <c r="L180" s="112"/>
      <c r="M180" s="110">
        <f t="shared" si="38"/>
        <v>110000</v>
      </c>
      <c r="N180" s="112"/>
      <c r="O180" s="112"/>
      <c r="P180" s="112"/>
      <c r="Q180" s="112"/>
      <c r="R180" s="112"/>
      <c r="S180" s="112">
        <f t="shared" si="47"/>
        <v>0</v>
      </c>
      <c r="T180" s="106">
        <f t="shared" si="46"/>
        <v>0</v>
      </c>
      <c r="U180" s="111">
        <f t="shared" si="48"/>
        <v>55000</v>
      </c>
      <c r="V180" s="111">
        <f t="shared" si="49"/>
        <v>0</v>
      </c>
      <c r="W180" s="111">
        <f t="shared" si="50"/>
        <v>0</v>
      </c>
      <c r="X180" s="111">
        <f t="shared" si="42"/>
        <v>0</v>
      </c>
      <c r="Y180" s="111">
        <f t="shared" si="51"/>
        <v>0</v>
      </c>
      <c r="Z180" s="111">
        <f t="shared" si="44"/>
        <v>55000</v>
      </c>
    </row>
    <row r="181" spans="1:26" ht="12.75" thickBot="1" x14ac:dyDescent="0.25">
      <c r="A181" s="115">
        <v>3461</v>
      </c>
      <c r="B181" s="146" t="s">
        <v>240</v>
      </c>
      <c r="C181" s="112"/>
      <c r="D181" s="112"/>
      <c r="E181" s="112"/>
      <c r="F181" s="112"/>
      <c r="G181" s="114">
        <f t="shared" si="45"/>
        <v>0</v>
      </c>
      <c r="H181" s="112"/>
      <c r="I181" s="112"/>
      <c r="J181" s="115"/>
      <c r="K181" s="115"/>
      <c r="L181" s="112"/>
      <c r="M181" s="110">
        <f t="shared" si="38"/>
        <v>0</v>
      </c>
      <c r="N181" s="112"/>
      <c r="O181" s="112"/>
      <c r="P181" s="112"/>
      <c r="Q181" s="112"/>
      <c r="R181" s="112"/>
      <c r="S181" s="112">
        <f t="shared" si="47"/>
        <v>0</v>
      </c>
      <c r="T181" s="106" t="e">
        <f t="shared" si="46"/>
        <v>#DIV/0!</v>
      </c>
      <c r="U181" s="111">
        <f t="shared" si="48"/>
        <v>0</v>
      </c>
      <c r="V181" s="111">
        <f t="shared" si="49"/>
        <v>0</v>
      </c>
      <c r="W181" s="111">
        <f t="shared" si="50"/>
        <v>0</v>
      </c>
      <c r="X181" s="111">
        <f t="shared" si="42"/>
        <v>0</v>
      </c>
      <c r="Y181" s="111">
        <f t="shared" si="51"/>
        <v>0</v>
      </c>
      <c r="Z181" s="111">
        <f t="shared" si="44"/>
        <v>0</v>
      </c>
    </row>
    <row r="182" spans="1:26" ht="12.75" thickBot="1" x14ac:dyDescent="0.25">
      <c r="A182" s="115">
        <v>3471</v>
      </c>
      <c r="B182" s="146" t="s">
        <v>241</v>
      </c>
      <c r="C182" s="112"/>
      <c r="D182" s="112"/>
      <c r="E182" s="112"/>
      <c r="F182" s="112"/>
      <c r="G182" s="114">
        <f t="shared" si="45"/>
        <v>0</v>
      </c>
      <c r="H182" s="112"/>
      <c r="I182" s="112"/>
      <c r="J182" s="115"/>
      <c r="K182" s="115"/>
      <c r="L182" s="112"/>
      <c r="M182" s="110">
        <f t="shared" si="38"/>
        <v>0</v>
      </c>
      <c r="N182" s="112"/>
      <c r="O182" s="112"/>
      <c r="P182" s="112"/>
      <c r="Q182" s="112"/>
      <c r="R182" s="112"/>
      <c r="S182" s="112">
        <f t="shared" si="47"/>
        <v>0</v>
      </c>
      <c r="T182" s="106" t="e">
        <f t="shared" si="46"/>
        <v>#DIV/0!</v>
      </c>
      <c r="U182" s="111">
        <f t="shared" si="48"/>
        <v>0</v>
      </c>
      <c r="V182" s="111">
        <f t="shared" si="49"/>
        <v>0</v>
      </c>
      <c r="W182" s="111">
        <f t="shared" si="50"/>
        <v>0</v>
      </c>
      <c r="X182" s="111">
        <f t="shared" si="42"/>
        <v>0</v>
      </c>
      <c r="Y182" s="111">
        <f t="shared" si="51"/>
        <v>0</v>
      </c>
      <c r="Z182" s="111">
        <f t="shared" si="44"/>
        <v>0</v>
      </c>
    </row>
    <row r="183" spans="1:26" ht="12.75" thickBot="1" x14ac:dyDescent="0.25">
      <c r="A183" s="115">
        <v>3481</v>
      </c>
      <c r="B183" s="146" t="s">
        <v>242</v>
      </c>
      <c r="C183" s="112"/>
      <c r="D183" s="112"/>
      <c r="E183" s="112"/>
      <c r="F183" s="112"/>
      <c r="G183" s="114">
        <f t="shared" si="45"/>
        <v>0</v>
      </c>
      <c r="H183" s="112"/>
      <c r="I183" s="112"/>
      <c r="J183" s="115"/>
      <c r="K183" s="115"/>
      <c r="L183" s="112"/>
      <c r="M183" s="110">
        <f t="shared" si="38"/>
        <v>0</v>
      </c>
      <c r="N183" s="112"/>
      <c r="O183" s="112"/>
      <c r="P183" s="112"/>
      <c r="Q183" s="112"/>
      <c r="R183" s="112"/>
      <c r="S183" s="112">
        <f t="shared" si="47"/>
        <v>0</v>
      </c>
      <c r="T183" s="106" t="e">
        <f t="shared" si="46"/>
        <v>#DIV/0!</v>
      </c>
      <c r="U183" s="111">
        <f t="shared" si="48"/>
        <v>0</v>
      </c>
      <c r="V183" s="111">
        <f t="shared" si="49"/>
        <v>0</v>
      </c>
      <c r="W183" s="111">
        <f t="shared" si="50"/>
        <v>0</v>
      </c>
      <c r="X183" s="111">
        <f t="shared" si="42"/>
        <v>0</v>
      </c>
      <c r="Y183" s="111">
        <f t="shared" si="51"/>
        <v>0</v>
      </c>
      <c r="Z183" s="111">
        <f t="shared" si="44"/>
        <v>0</v>
      </c>
    </row>
    <row r="184" spans="1:26" ht="24.75" thickBot="1" x14ac:dyDescent="0.25">
      <c r="A184" s="115">
        <v>3491</v>
      </c>
      <c r="B184" s="146" t="s">
        <v>243</v>
      </c>
      <c r="C184" s="112"/>
      <c r="D184" s="112"/>
      <c r="E184" s="112"/>
      <c r="F184" s="112"/>
      <c r="G184" s="114">
        <f t="shared" si="45"/>
        <v>0</v>
      </c>
      <c r="H184" s="112"/>
      <c r="I184" s="112"/>
      <c r="J184" s="115"/>
      <c r="K184" s="115"/>
      <c r="L184" s="112"/>
      <c r="M184" s="110">
        <f t="shared" si="38"/>
        <v>0</v>
      </c>
      <c r="N184" s="112"/>
      <c r="O184" s="112"/>
      <c r="P184" s="112"/>
      <c r="Q184" s="112"/>
      <c r="R184" s="112"/>
      <c r="S184" s="112">
        <f t="shared" si="47"/>
        <v>0</v>
      </c>
      <c r="T184" s="106" t="e">
        <f t="shared" si="46"/>
        <v>#DIV/0!</v>
      </c>
      <c r="U184" s="111">
        <f t="shared" si="48"/>
        <v>0</v>
      </c>
      <c r="V184" s="111">
        <f t="shared" si="49"/>
        <v>0</v>
      </c>
      <c r="W184" s="111">
        <f t="shared" si="50"/>
        <v>0</v>
      </c>
      <c r="X184" s="111">
        <f t="shared" si="42"/>
        <v>0</v>
      </c>
      <c r="Y184" s="111">
        <f t="shared" si="51"/>
        <v>0</v>
      </c>
      <c r="Z184" s="111">
        <f t="shared" si="44"/>
        <v>0</v>
      </c>
    </row>
    <row r="185" spans="1:26" ht="24.75" thickBot="1" x14ac:dyDescent="0.25">
      <c r="A185" s="115">
        <v>3511</v>
      </c>
      <c r="B185" s="146" t="s">
        <v>244</v>
      </c>
      <c r="C185" s="112"/>
      <c r="D185" s="112"/>
      <c r="E185" s="112"/>
      <c r="F185" s="112"/>
      <c r="G185" s="114">
        <f t="shared" si="45"/>
        <v>0</v>
      </c>
      <c r="H185" s="112"/>
      <c r="I185" s="112"/>
      <c r="J185" s="115"/>
      <c r="K185" s="115"/>
      <c r="L185" s="112"/>
      <c r="M185" s="110">
        <f t="shared" si="38"/>
        <v>0</v>
      </c>
      <c r="N185" s="112"/>
      <c r="O185" s="112"/>
      <c r="P185" s="112"/>
      <c r="Q185" s="112"/>
      <c r="R185" s="112"/>
      <c r="S185" s="112">
        <f t="shared" si="47"/>
        <v>0</v>
      </c>
      <c r="T185" s="106" t="e">
        <f t="shared" si="46"/>
        <v>#DIV/0!</v>
      </c>
      <c r="U185" s="111">
        <f t="shared" si="48"/>
        <v>0</v>
      </c>
      <c r="V185" s="111">
        <f t="shared" si="49"/>
        <v>0</v>
      </c>
      <c r="W185" s="111">
        <f t="shared" si="50"/>
        <v>0</v>
      </c>
      <c r="X185" s="111">
        <f t="shared" si="42"/>
        <v>0</v>
      </c>
      <c r="Y185" s="111">
        <f t="shared" si="51"/>
        <v>0</v>
      </c>
      <c r="Z185" s="111">
        <f t="shared" si="44"/>
        <v>0</v>
      </c>
    </row>
    <row r="186" spans="1:26" ht="24.75" thickBot="1" x14ac:dyDescent="0.25">
      <c r="A186" s="115">
        <v>3512</v>
      </c>
      <c r="B186" s="146" t="s">
        <v>245</v>
      </c>
      <c r="C186" s="112">
        <v>401176</v>
      </c>
      <c r="D186" s="112">
        <v>88521</v>
      </c>
      <c r="E186" s="112"/>
      <c r="F186" s="112"/>
      <c r="G186" s="114">
        <f t="shared" si="45"/>
        <v>489697</v>
      </c>
      <c r="H186" s="112">
        <v>401176</v>
      </c>
      <c r="I186" s="112">
        <v>88521</v>
      </c>
      <c r="J186" s="115"/>
      <c r="K186" s="115"/>
      <c r="L186" s="112">
        <v>431440</v>
      </c>
      <c r="M186" s="110">
        <f t="shared" si="38"/>
        <v>1410834</v>
      </c>
      <c r="N186" s="112"/>
      <c r="O186" s="112"/>
      <c r="P186" s="112"/>
      <c r="Q186" s="112"/>
      <c r="R186" s="112"/>
      <c r="S186" s="112">
        <f t="shared" si="47"/>
        <v>0</v>
      </c>
      <c r="T186" s="106">
        <f t="shared" si="46"/>
        <v>0</v>
      </c>
      <c r="U186" s="111">
        <f t="shared" si="48"/>
        <v>401176</v>
      </c>
      <c r="V186" s="111">
        <f t="shared" si="49"/>
        <v>88521</v>
      </c>
      <c r="W186" s="111">
        <f t="shared" si="50"/>
        <v>0</v>
      </c>
      <c r="X186" s="111">
        <f t="shared" si="42"/>
        <v>0</v>
      </c>
      <c r="Y186" s="111">
        <f t="shared" si="51"/>
        <v>431440</v>
      </c>
      <c r="Z186" s="111">
        <f t="shared" si="44"/>
        <v>921137</v>
      </c>
    </row>
    <row r="187" spans="1:26" ht="24.75" thickBot="1" x14ac:dyDescent="0.25">
      <c r="A187" s="115">
        <v>3521</v>
      </c>
      <c r="B187" s="146" t="s">
        <v>246</v>
      </c>
      <c r="C187" s="112"/>
      <c r="D187" s="112"/>
      <c r="E187" s="112"/>
      <c r="F187" s="112"/>
      <c r="G187" s="114">
        <f t="shared" si="45"/>
        <v>0</v>
      </c>
      <c r="H187" s="112"/>
      <c r="I187" s="112"/>
      <c r="J187" s="115"/>
      <c r="K187" s="115"/>
      <c r="L187" s="112"/>
      <c r="M187" s="110">
        <f t="shared" si="38"/>
        <v>0</v>
      </c>
      <c r="N187" s="112"/>
      <c r="O187" s="112"/>
      <c r="P187" s="112"/>
      <c r="Q187" s="112"/>
      <c r="R187" s="112"/>
      <c r="S187" s="112">
        <f t="shared" si="47"/>
        <v>0</v>
      </c>
      <c r="T187" s="106" t="e">
        <f t="shared" si="46"/>
        <v>#DIV/0!</v>
      </c>
      <c r="U187" s="111">
        <f t="shared" si="48"/>
        <v>0</v>
      </c>
      <c r="V187" s="111">
        <f t="shared" si="49"/>
        <v>0</v>
      </c>
      <c r="W187" s="111">
        <f t="shared" si="50"/>
        <v>0</v>
      </c>
      <c r="X187" s="111">
        <f t="shared" si="42"/>
        <v>0</v>
      </c>
      <c r="Y187" s="111">
        <f t="shared" si="51"/>
        <v>0</v>
      </c>
      <c r="Z187" s="111">
        <f t="shared" si="44"/>
        <v>0</v>
      </c>
    </row>
    <row r="188" spans="1:26" ht="24.75" thickBot="1" x14ac:dyDescent="0.25">
      <c r="A188" s="115">
        <v>3531</v>
      </c>
      <c r="B188" s="146" t="s">
        <v>247</v>
      </c>
      <c r="C188" s="112">
        <v>69000</v>
      </c>
      <c r="D188" s="112">
        <v>21000</v>
      </c>
      <c r="E188" s="112"/>
      <c r="F188" s="112"/>
      <c r="G188" s="114">
        <f t="shared" si="45"/>
        <v>90000</v>
      </c>
      <c r="H188" s="112">
        <v>69000</v>
      </c>
      <c r="I188" s="112">
        <v>21000</v>
      </c>
      <c r="J188" s="115"/>
      <c r="K188" s="115"/>
      <c r="L188" s="112"/>
      <c r="M188" s="110">
        <f t="shared" si="38"/>
        <v>180000</v>
      </c>
      <c r="N188" s="112"/>
      <c r="O188" s="112"/>
      <c r="P188" s="112"/>
      <c r="Q188" s="112"/>
      <c r="R188" s="112"/>
      <c r="S188" s="112">
        <f t="shared" si="47"/>
        <v>0</v>
      </c>
      <c r="T188" s="106">
        <f t="shared" si="46"/>
        <v>0</v>
      </c>
      <c r="U188" s="111">
        <f t="shared" si="48"/>
        <v>69000</v>
      </c>
      <c r="V188" s="111">
        <f t="shared" si="49"/>
        <v>21000</v>
      </c>
      <c r="W188" s="111">
        <f t="shared" si="50"/>
        <v>0</v>
      </c>
      <c r="X188" s="111">
        <f t="shared" si="42"/>
        <v>0</v>
      </c>
      <c r="Y188" s="111">
        <f t="shared" si="51"/>
        <v>0</v>
      </c>
      <c r="Z188" s="111">
        <f t="shared" si="44"/>
        <v>90000</v>
      </c>
    </row>
    <row r="189" spans="1:26" ht="24.75" thickBot="1" x14ac:dyDescent="0.25">
      <c r="A189" s="115">
        <v>3541</v>
      </c>
      <c r="B189" s="146" t="s">
        <v>248</v>
      </c>
      <c r="C189" s="112">
        <v>85000</v>
      </c>
      <c r="D189" s="112"/>
      <c r="E189" s="112"/>
      <c r="F189" s="112"/>
      <c r="G189" s="114">
        <f t="shared" si="45"/>
        <v>85000</v>
      </c>
      <c r="H189" s="112">
        <v>85000</v>
      </c>
      <c r="I189" s="112"/>
      <c r="J189" s="115"/>
      <c r="K189" s="115"/>
      <c r="L189" s="112"/>
      <c r="M189" s="110">
        <f t="shared" si="38"/>
        <v>170000</v>
      </c>
      <c r="N189" s="112"/>
      <c r="O189" s="112"/>
      <c r="P189" s="112"/>
      <c r="Q189" s="112"/>
      <c r="R189" s="112"/>
      <c r="S189" s="112">
        <f t="shared" si="47"/>
        <v>0</v>
      </c>
      <c r="T189" s="106">
        <f t="shared" si="46"/>
        <v>0</v>
      </c>
      <c r="U189" s="111">
        <f t="shared" si="48"/>
        <v>85000</v>
      </c>
      <c r="V189" s="111">
        <f t="shared" si="49"/>
        <v>0</v>
      </c>
      <c r="W189" s="111">
        <f t="shared" si="50"/>
        <v>0</v>
      </c>
      <c r="X189" s="111">
        <f t="shared" si="42"/>
        <v>0</v>
      </c>
      <c r="Y189" s="111">
        <f t="shared" si="51"/>
        <v>0</v>
      </c>
      <c r="Z189" s="111">
        <f t="shared" si="44"/>
        <v>85000</v>
      </c>
    </row>
    <row r="190" spans="1:26" ht="24.75" thickBot="1" x14ac:dyDescent="0.25">
      <c r="A190" s="115">
        <v>3551</v>
      </c>
      <c r="B190" s="146" t="s">
        <v>249</v>
      </c>
      <c r="C190" s="112">
        <v>10000</v>
      </c>
      <c r="D190" s="112"/>
      <c r="E190" s="112"/>
      <c r="F190" s="112"/>
      <c r="G190" s="114">
        <f t="shared" si="45"/>
        <v>10000</v>
      </c>
      <c r="H190" s="112">
        <v>10000</v>
      </c>
      <c r="I190" s="112"/>
      <c r="J190" s="115"/>
      <c r="K190" s="115"/>
      <c r="L190" s="112"/>
      <c r="M190" s="110">
        <f t="shared" si="38"/>
        <v>20000</v>
      </c>
      <c r="N190" s="112"/>
      <c r="O190" s="112"/>
      <c r="P190" s="112"/>
      <c r="Q190" s="112"/>
      <c r="R190" s="112"/>
      <c r="S190" s="112">
        <f t="shared" si="47"/>
        <v>0</v>
      </c>
      <c r="T190" s="106">
        <f t="shared" si="46"/>
        <v>0</v>
      </c>
      <c r="U190" s="111">
        <f t="shared" si="48"/>
        <v>10000</v>
      </c>
      <c r="V190" s="111">
        <f t="shared" si="49"/>
        <v>0</v>
      </c>
      <c r="W190" s="111">
        <f t="shared" si="50"/>
        <v>0</v>
      </c>
      <c r="X190" s="111">
        <f t="shared" si="42"/>
        <v>0</v>
      </c>
      <c r="Y190" s="111">
        <f t="shared" si="51"/>
        <v>0</v>
      </c>
      <c r="Z190" s="111">
        <f t="shared" si="44"/>
        <v>10000</v>
      </c>
    </row>
    <row r="191" spans="1:26" ht="24.75" thickBot="1" x14ac:dyDescent="0.25">
      <c r="A191" s="115">
        <v>3561</v>
      </c>
      <c r="B191" s="146" t="s">
        <v>250</v>
      </c>
      <c r="C191" s="112"/>
      <c r="D191" s="112"/>
      <c r="E191" s="112"/>
      <c r="F191" s="112"/>
      <c r="G191" s="114">
        <f t="shared" si="45"/>
        <v>0</v>
      </c>
      <c r="H191" s="112"/>
      <c r="I191" s="112"/>
      <c r="J191" s="115"/>
      <c r="K191" s="115"/>
      <c r="L191" s="112"/>
      <c r="M191" s="110">
        <f t="shared" si="38"/>
        <v>0</v>
      </c>
      <c r="N191" s="112"/>
      <c r="O191" s="112"/>
      <c r="P191" s="112"/>
      <c r="Q191" s="112"/>
      <c r="R191" s="112"/>
      <c r="S191" s="112">
        <f t="shared" si="47"/>
        <v>0</v>
      </c>
      <c r="T191" s="106" t="e">
        <f t="shared" si="46"/>
        <v>#DIV/0!</v>
      </c>
      <c r="U191" s="111">
        <f t="shared" si="48"/>
        <v>0</v>
      </c>
      <c r="V191" s="111">
        <f t="shared" si="49"/>
        <v>0</v>
      </c>
      <c r="W191" s="111">
        <f t="shared" si="50"/>
        <v>0</v>
      </c>
      <c r="X191" s="111">
        <f t="shared" si="42"/>
        <v>0</v>
      </c>
      <c r="Y191" s="111">
        <f t="shared" si="51"/>
        <v>0</v>
      </c>
      <c r="Z191" s="111">
        <f t="shared" si="44"/>
        <v>0</v>
      </c>
    </row>
    <row r="192" spans="1:26" ht="24.75" thickBot="1" x14ac:dyDescent="0.25">
      <c r="A192" s="115">
        <v>3571</v>
      </c>
      <c r="B192" s="146" t="s">
        <v>251</v>
      </c>
      <c r="C192" s="112">
        <v>7000</v>
      </c>
      <c r="D192" s="112">
        <v>889</v>
      </c>
      <c r="E192" s="112"/>
      <c r="F192" s="112"/>
      <c r="G192" s="114">
        <f t="shared" si="45"/>
        <v>7889</v>
      </c>
      <c r="H192" s="112">
        <v>7000</v>
      </c>
      <c r="I192" s="112">
        <v>889</v>
      </c>
      <c r="J192" s="115"/>
      <c r="K192" s="115"/>
      <c r="L192" s="112"/>
      <c r="M192" s="110">
        <f t="shared" si="38"/>
        <v>15778</v>
      </c>
      <c r="N192" s="112"/>
      <c r="O192" s="112"/>
      <c r="P192" s="112"/>
      <c r="Q192" s="112"/>
      <c r="R192" s="112"/>
      <c r="S192" s="112">
        <f t="shared" si="47"/>
        <v>0</v>
      </c>
      <c r="T192" s="106">
        <f t="shared" si="46"/>
        <v>0</v>
      </c>
      <c r="U192" s="111">
        <f t="shared" si="48"/>
        <v>7000</v>
      </c>
      <c r="V192" s="111">
        <f t="shared" si="49"/>
        <v>889</v>
      </c>
      <c r="W192" s="111">
        <f t="shared" si="50"/>
        <v>0</v>
      </c>
      <c r="X192" s="111">
        <f t="shared" si="42"/>
        <v>0</v>
      </c>
      <c r="Y192" s="111">
        <f t="shared" si="51"/>
        <v>0</v>
      </c>
      <c r="Z192" s="111">
        <f t="shared" si="44"/>
        <v>7889</v>
      </c>
    </row>
    <row r="193" spans="1:26" ht="24.75" thickBot="1" x14ac:dyDescent="0.25">
      <c r="A193" s="115">
        <v>3572</v>
      </c>
      <c r="B193" s="146" t="s">
        <v>252</v>
      </c>
      <c r="C193" s="112"/>
      <c r="D193" s="112"/>
      <c r="E193" s="112"/>
      <c r="F193" s="112"/>
      <c r="G193" s="114">
        <f t="shared" si="45"/>
        <v>0</v>
      </c>
      <c r="H193" s="112"/>
      <c r="I193" s="112"/>
      <c r="J193" s="115"/>
      <c r="K193" s="115"/>
      <c r="L193" s="112"/>
      <c r="M193" s="110">
        <f t="shared" si="38"/>
        <v>0</v>
      </c>
      <c r="N193" s="112"/>
      <c r="O193" s="112"/>
      <c r="P193" s="112"/>
      <c r="Q193" s="112"/>
      <c r="R193" s="112"/>
      <c r="S193" s="112">
        <f t="shared" si="47"/>
        <v>0</v>
      </c>
      <c r="T193" s="106" t="e">
        <f t="shared" si="46"/>
        <v>#DIV/0!</v>
      </c>
      <c r="U193" s="111">
        <f t="shared" si="48"/>
        <v>0</v>
      </c>
      <c r="V193" s="111">
        <f t="shared" si="49"/>
        <v>0</v>
      </c>
      <c r="W193" s="111">
        <f t="shared" si="50"/>
        <v>0</v>
      </c>
      <c r="X193" s="111">
        <f t="shared" si="42"/>
        <v>0</v>
      </c>
      <c r="Y193" s="111">
        <f t="shared" si="51"/>
        <v>0</v>
      </c>
      <c r="Z193" s="111">
        <f t="shared" si="44"/>
        <v>0</v>
      </c>
    </row>
    <row r="194" spans="1:26" ht="24.75" thickBot="1" x14ac:dyDescent="0.25">
      <c r="A194" s="115">
        <v>3573</v>
      </c>
      <c r="B194" s="146" t="s">
        <v>253</v>
      </c>
      <c r="C194" s="112"/>
      <c r="D194" s="112"/>
      <c r="E194" s="112"/>
      <c r="F194" s="112"/>
      <c r="G194" s="114">
        <f t="shared" si="45"/>
        <v>0</v>
      </c>
      <c r="H194" s="112"/>
      <c r="I194" s="112"/>
      <c r="J194" s="115"/>
      <c r="K194" s="115"/>
      <c r="L194" s="112"/>
      <c r="M194" s="110">
        <f t="shared" si="38"/>
        <v>0</v>
      </c>
      <c r="N194" s="112"/>
      <c r="O194" s="112"/>
      <c r="P194" s="112"/>
      <c r="Q194" s="112"/>
      <c r="R194" s="112"/>
      <c r="S194" s="112">
        <f t="shared" si="47"/>
        <v>0</v>
      </c>
      <c r="T194" s="106" t="e">
        <f t="shared" si="46"/>
        <v>#DIV/0!</v>
      </c>
      <c r="U194" s="111">
        <f t="shared" si="48"/>
        <v>0</v>
      </c>
      <c r="V194" s="111">
        <f t="shared" si="49"/>
        <v>0</v>
      </c>
      <c r="W194" s="111">
        <f t="shared" si="50"/>
        <v>0</v>
      </c>
      <c r="X194" s="111">
        <f t="shared" si="42"/>
        <v>0</v>
      </c>
      <c r="Y194" s="111">
        <f t="shared" si="51"/>
        <v>0</v>
      </c>
      <c r="Z194" s="111">
        <f t="shared" si="44"/>
        <v>0</v>
      </c>
    </row>
    <row r="195" spans="1:26" ht="12.75" thickBot="1" x14ac:dyDescent="0.25">
      <c r="A195" s="115">
        <v>3581</v>
      </c>
      <c r="B195" s="146" t="s">
        <v>254</v>
      </c>
      <c r="C195" s="112">
        <v>3000</v>
      </c>
      <c r="D195" s="112"/>
      <c r="E195" s="112"/>
      <c r="F195" s="112"/>
      <c r="G195" s="114">
        <f t="shared" si="45"/>
        <v>3000</v>
      </c>
      <c r="H195" s="112">
        <v>3000</v>
      </c>
      <c r="I195" s="112"/>
      <c r="J195" s="115"/>
      <c r="K195" s="115"/>
      <c r="L195" s="112">
        <v>3100</v>
      </c>
      <c r="M195" s="110">
        <f t="shared" ref="M195:M240" si="52">SUM(G195:L195)</f>
        <v>9100</v>
      </c>
      <c r="N195" s="112"/>
      <c r="O195" s="112"/>
      <c r="P195" s="112"/>
      <c r="Q195" s="112"/>
      <c r="R195" s="112">
        <v>2909.86</v>
      </c>
      <c r="S195" s="112">
        <f t="shared" si="47"/>
        <v>2909.86</v>
      </c>
      <c r="T195" s="106">
        <f t="shared" si="46"/>
        <v>0.31976483516483517</v>
      </c>
      <c r="U195" s="111">
        <f t="shared" ref="U195:U226" si="53">H195-N195</f>
        <v>3000</v>
      </c>
      <c r="V195" s="111">
        <f t="shared" ref="V195:V226" si="54">+I195-O195</f>
        <v>0</v>
      </c>
      <c r="W195" s="111">
        <f t="shared" ref="W195:W226" si="55">J195-P195</f>
        <v>0</v>
      </c>
      <c r="X195" s="111">
        <f t="shared" ref="X195:X240" si="56">K195-Q195</f>
        <v>0</v>
      </c>
      <c r="Y195" s="111">
        <f t="shared" ref="Y195:Y226" si="57">L195-R195</f>
        <v>190.13999999999987</v>
      </c>
      <c r="Z195" s="111">
        <f t="shared" ref="Z195:Z240" si="58">SUM(U195:Y195)</f>
        <v>3190.14</v>
      </c>
    </row>
    <row r="196" spans="1:26" ht="12.75" thickBot="1" x14ac:dyDescent="0.25">
      <c r="A196" s="115">
        <v>3591</v>
      </c>
      <c r="B196" s="146" t="s">
        <v>255</v>
      </c>
      <c r="C196" s="112">
        <v>10600</v>
      </c>
      <c r="D196" s="112">
        <v>4000</v>
      </c>
      <c r="E196" s="112"/>
      <c r="F196" s="112"/>
      <c r="G196" s="114">
        <f t="shared" ref="G196:G240" si="59">SUM(C196:E196)</f>
        <v>14600</v>
      </c>
      <c r="H196" s="112">
        <v>10600</v>
      </c>
      <c r="I196" s="112">
        <v>4000</v>
      </c>
      <c r="J196" s="115"/>
      <c r="K196" s="115"/>
      <c r="L196" s="112"/>
      <c r="M196" s="110">
        <f t="shared" si="52"/>
        <v>29200</v>
      </c>
      <c r="N196" s="112"/>
      <c r="O196" s="112"/>
      <c r="P196" s="112"/>
      <c r="Q196" s="112"/>
      <c r="R196" s="112"/>
      <c r="S196" s="112">
        <f t="shared" si="47"/>
        <v>0</v>
      </c>
      <c r="T196" s="106">
        <f t="shared" si="46"/>
        <v>0</v>
      </c>
      <c r="U196" s="111">
        <f t="shared" si="53"/>
        <v>10600</v>
      </c>
      <c r="V196" s="111">
        <f t="shared" si="54"/>
        <v>4000</v>
      </c>
      <c r="W196" s="111">
        <f t="shared" si="55"/>
        <v>0</v>
      </c>
      <c r="X196" s="111">
        <f t="shared" si="56"/>
        <v>0</v>
      </c>
      <c r="Y196" s="111">
        <f t="shared" si="57"/>
        <v>0</v>
      </c>
      <c r="Z196" s="111">
        <f t="shared" si="58"/>
        <v>14600</v>
      </c>
    </row>
    <row r="197" spans="1:26" ht="36.75" thickBot="1" x14ac:dyDescent="0.25">
      <c r="A197" s="115">
        <v>3611</v>
      </c>
      <c r="B197" s="146" t="s">
        <v>256</v>
      </c>
      <c r="C197" s="112"/>
      <c r="D197" s="112"/>
      <c r="E197" s="112"/>
      <c r="F197" s="112"/>
      <c r="G197" s="114">
        <f t="shared" si="59"/>
        <v>0</v>
      </c>
      <c r="H197" s="112"/>
      <c r="I197" s="112"/>
      <c r="J197" s="115"/>
      <c r="K197" s="115"/>
      <c r="L197" s="112"/>
      <c r="M197" s="110">
        <f t="shared" si="52"/>
        <v>0</v>
      </c>
      <c r="N197" s="112"/>
      <c r="O197" s="112"/>
      <c r="P197" s="112"/>
      <c r="Q197" s="112"/>
      <c r="R197" s="112"/>
      <c r="S197" s="112">
        <f t="shared" si="47"/>
        <v>0</v>
      </c>
      <c r="T197" s="106" t="e">
        <f t="shared" si="46"/>
        <v>#DIV/0!</v>
      </c>
      <c r="U197" s="111">
        <f t="shared" si="53"/>
        <v>0</v>
      </c>
      <c r="V197" s="111">
        <f t="shared" si="54"/>
        <v>0</v>
      </c>
      <c r="W197" s="111">
        <f t="shared" si="55"/>
        <v>0</v>
      </c>
      <c r="X197" s="111">
        <f t="shared" si="56"/>
        <v>0</v>
      </c>
      <c r="Y197" s="111">
        <f t="shared" si="57"/>
        <v>0</v>
      </c>
      <c r="Z197" s="111">
        <f t="shared" si="58"/>
        <v>0</v>
      </c>
    </row>
    <row r="198" spans="1:26" ht="36.75" thickBot="1" x14ac:dyDescent="0.25">
      <c r="A198" s="115">
        <v>3621</v>
      </c>
      <c r="B198" s="146" t="s">
        <v>257</v>
      </c>
      <c r="C198" s="112"/>
      <c r="D198" s="112"/>
      <c r="E198" s="112"/>
      <c r="F198" s="112"/>
      <c r="G198" s="114">
        <f t="shared" si="59"/>
        <v>0</v>
      </c>
      <c r="H198" s="112"/>
      <c r="I198" s="112"/>
      <c r="J198" s="115"/>
      <c r="K198" s="115"/>
      <c r="L198" s="112"/>
      <c r="M198" s="110">
        <f t="shared" si="52"/>
        <v>0</v>
      </c>
      <c r="N198" s="112"/>
      <c r="O198" s="112"/>
      <c r="P198" s="112"/>
      <c r="Q198" s="112"/>
      <c r="R198" s="112"/>
      <c r="S198" s="112">
        <f t="shared" si="47"/>
        <v>0</v>
      </c>
      <c r="T198" s="106" t="e">
        <f t="shared" si="46"/>
        <v>#DIV/0!</v>
      </c>
      <c r="U198" s="111">
        <f t="shared" si="53"/>
        <v>0</v>
      </c>
      <c r="V198" s="111">
        <f t="shared" si="54"/>
        <v>0</v>
      </c>
      <c r="W198" s="111">
        <f t="shared" si="55"/>
        <v>0</v>
      </c>
      <c r="X198" s="111">
        <f t="shared" si="56"/>
        <v>0</v>
      </c>
      <c r="Y198" s="111">
        <f t="shared" si="57"/>
        <v>0</v>
      </c>
      <c r="Z198" s="111">
        <f t="shared" si="58"/>
        <v>0</v>
      </c>
    </row>
    <row r="199" spans="1:26" ht="24.75" thickBot="1" x14ac:dyDescent="0.25">
      <c r="A199" s="115">
        <v>3631</v>
      </c>
      <c r="B199" s="146" t="s">
        <v>258</v>
      </c>
      <c r="C199" s="112"/>
      <c r="D199" s="112"/>
      <c r="E199" s="112"/>
      <c r="F199" s="112"/>
      <c r="G199" s="114">
        <f t="shared" si="59"/>
        <v>0</v>
      </c>
      <c r="H199" s="112"/>
      <c r="I199" s="112"/>
      <c r="J199" s="115"/>
      <c r="K199" s="115"/>
      <c r="L199" s="112"/>
      <c r="M199" s="110">
        <f t="shared" si="52"/>
        <v>0</v>
      </c>
      <c r="N199" s="112"/>
      <c r="O199" s="112"/>
      <c r="P199" s="112"/>
      <c r="Q199" s="112"/>
      <c r="R199" s="112"/>
      <c r="S199" s="112">
        <f t="shared" si="47"/>
        <v>0</v>
      </c>
      <c r="T199" s="106" t="e">
        <f t="shared" ref="T199:T262" si="60">S199/M199</f>
        <v>#DIV/0!</v>
      </c>
      <c r="U199" s="111">
        <f t="shared" si="53"/>
        <v>0</v>
      </c>
      <c r="V199" s="111">
        <f t="shared" si="54"/>
        <v>0</v>
      </c>
      <c r="W199" s="111">
        <f t="shared" si="55"/>
        <v>0</v>
      </c>
      <c r="X199" s="111">
        <f t="shared" si="56"/>
        <v>0</v>
      </c>
      <c r="Y199" s="111">
        <f t="shared" si="57"/>
        <v>0</v>
      </c>
      <c r="Z199" s="111">
        <f t="shared" si="58"/>
        <v>0</v>
      </c>
    </row>
    <row r="200" spans="1:26" ht="12.75" thickBot="1" x14ac:dyDescent="0.25">
      <c r="A200" s="115">
        <v>3641</v>
      </c>
      <c r="B200" s="146" t="s">
        <v>259</v>
      </c>
      <c r="C200" s="112"/>
      <c r="D200" s="112"/>
      <c r="E200" s="112"/>
      <c r="F200" s="112"/>
      <c r="G200" s="114">
        <f t="shared" si="59"/>
        <v>0</v>
      </c>
      <c r="H200" s="112"/>
      <c r="I200" s="112"/>
      <c r="J200" s="115"/>
      <c r="K200" s="115"/>
      <c r="L200" s="112"/>
      <c r="M200" s="110">
        <f t="shared" si="52"/>
        <v>0</v>
      </c>
      <c r="N200" s="112"/>
      <c r="O200" s="112"/>
      <c r="P200" s="112"/>
      <c r="Q200" s="112"/>
      <c r="R200" s="112"/>
      <c r="S200" s="112">
        <f t="shared" ref="S200:S240" si="61">SUM(N200:R200)</f>
        <v>0</v>
      </c>
      <c r="T200" s="106" t="e">
        <f t="shared" si="60"/>
        <v>#DIV/0!</v>
      </c>
      <c r="U200" s="111">
        <f t="shared" si="53"/>
        <v>0</v>
      </c>
      <c r="V200" s="111">
        <f t="shared" si="54"/>
        <v>0</v>
      </c>
      <c r="W200" s="111">
        <f t="shared" si="55"/>
        <v>0</v>
      </c>
      <c r="X200" s="111">
        <f t="shared" si="56"/>
        <v>0</v>
      </c>
      <c r="Y200" s="111">
        <f t="shared" si="57"/>
        <v>0</v>
      </c>
      <c r="Z200" s="111">
        <f t="shared" si="58"/>
        <v>0</v>
      </c>
    </row>
    <row r="201" spans="1:26" ht="12.75" thickBot="1" x14ac:dyDescent="0.25">
      <c r="A201" s="115">
        <v>3651</v>
      </c>
      <c r="B201" s="146" t="s">
        <v>260</v>
      </c>
      <c r="C201" s="112"/>
      <c r="D201" s="112"/>
      <c r="E201" s="112"/>
      <c r="F201" s="112"/>
      <c r="G201" s="114">
        <f t="shared" si="59"/>
        <v>0</v>
      </c>
      <c r="H201" s="112"/>
      <c r="I201" s="112"/>
      <c r="J201" s="115"/>
      <c r="K201" s="115"/>
      <c r="L201" s="112"/>
      <c r="M201" s="110">
        <f t="shared" si="52"/>
        <v>0</v>
      </c>
      <c r="N201" s="112"/>
      <c r="O201" s="112"/>
      <c r="P201" s="112"/>
      <c r="Q201" s="112"/>
      <c r="R201" s="112"/>
      <c r="S201" s="112">
        <f t="shared" si="61"/>
        <v>0</v>
      </c>
      <c r="T201" s="106" t="e">
        <f t="shared" si="60"/>
        <v>#DIV/0!</v>
      </c>
      <c r="U201" s="111">
        <f t="shared" si="53"/>
        <v>0</v>
      </c>
      <c r="V201" s="111">
        <f t="shared" si="54"/>
        <v>0</v>
      </c>
      <c r="W201" s="111">
        <f t="shared" si="55"/>
        <v>0</v>
      </c>
      <c r="X201" s="111">
        <f t="shared" si="56"/>
        <v>0</v>
      </c>
      <c r="Y201" s="111">
        <f t="shared" si="57"/>
        <v>0</v>
      </c>
      <c r="Z201" s="111">
        <f t="shared" si="58"/>
        <v>0</v>
      </c>
    </row>
    <row r="202" spans="1:26" ht="24.75" thickBot="1" x14ac:dyDescent="0.25">
      <c r="A202" s="115">
        <v>3661</v>
      </c>
      <c r="B202" s="146" t="s">
        <v>261</v>
      </c>
      <c r="C202" s="112"/>
      <c r="D202" s="112"/>
      <c r="E202" s="112"/>
      <c r="F202" s="112"/>
      <c r="G202" s="114">
        <f t="shared" si="59"/>
        <v>0</v>
      </c>
      <c r="H202" s="112"/>
      <c r="I202" s="112"/>
      <c r="J202" s="115"/>
      <c r="K202" s="115"/>
      <c r="L202" s="112"/>
      <c r="M202" s="110">
        <f t="shared" si="52"/>
        <v>0</v>
      </c>
      <c r="N202" s="112"/>
      <c r="O202" s="112"/>
      <c r="P202" s="112"/>
      <c r="Q202" s="112"/>
      <c r="R202" s="112"/>
      <c r="S202" s="112">
        <f t="shared" si="61"/>
        <v>0</v>
      </c>
      <c r="T202" s="106" t="e">
        <f t="shared" si="60"/>
        <v>#DIV/0!</v>
      </c>
      <c r="U202" s="111">
        <f t="shared" si="53"/>
        <v>0</v>
      </c>
      <c r="V202" s="111">
        <f t="shared" si="54"/>
        <v>0</v>
      </c>
      <c r="W202" s="111">
        <f t="shared" si="55"/>
        <v>0</v>
      </c>
      <c r="X202" s="111">
        <f t="shared" si="56"/>
        <v>0</v>
      </c>
      <c r="Y202" s="111">
        <f t="shared" si="57"/>
        <v>0</v>
      </c>
      <c r="Z202" s="111">
        <f t="shared" si="58"/>
        <v>0</v>
      </c>
    </row>
    <row r="203" spans="1:26" ht="12.75" thickBot="1" x14ac:dyDescent="0.25">
      <c r="A203" s="115">
        <v>3691</v>
      </c>
      <c r="B203" s="146" t="s">
        <v>262</v>
      </c>
      <c r="C203" s="112"/>
      <c r="D203" s="112"/>
      <c r="E203" s="112"/>
      <c r="F203" s="112"/>
      <c r="G203" s="114">
        <f t="shared" si="59"/>
        <v>0</v>
      </c>
      <c r="H203" s="112"/>
      <c r="I203" s="112"/>
      <c r="J203" s="115"/>
      <c r="K203" s="115"/>
      <c r="L203" s="112"/>
      <c r="M203" s="110">
        <f t="shared" si="52"/>
        <v>0</v>
      </c>
      <c r="N203" s="112"/>
      <c r="O203" s="112"/>
      <c r="P203" s="112"/>
      <c r="Q203" s="112"/>
      <c r="R203" s="112"/>
      <c r="S203" s="112">
        <f t="shared" si="61"/>
        <v>0</v>
      </c>
      <c r="T203" s="106" t="e">
        <f t="shared" si="60"/>
        <v>#DIV/0!</v>
      </c>
      <c r="U203" s="111">
        <f t="shared" si="53"/>
        <v>0</v>
      </c>
      <c r="V203" s="111">
        <f t="shared" si="54"/>
        <v>0</v>
      </c>
      <c r="W203" s="111">
        <f t="shared" si="55"/>
        <v>0</v>
      </c>
      <c r="X203" s="111">
        <f t="shared" si="56"/>
        <v>0</v>
      </c>
      <c r="Y203" s="111">
        <f t="shared" si="57"/>
        <v>0</v>
      </c>
      <c r="Z203" s="111">
        <f t="shared" si="58"/>
        <v>0</v>
      </c>
    </row>
    <row r="204" spans="1:26" ht="12.75" thickBot="1" x14ac:dyDescent="0.25">
      <c r="A204" s="115">
        <v>3711</v>
      </c>
      <c r="B204" s="146" t="s">
        <v>263</v>
      </c>
      <c r="C204" s="112"/>
      <c r="D204" s="112">
        <v>14500</v>
      </c>
      <c r="E204" s="112"/>
      <c r="F204" s="112"/>
      <c r="G204" s="114">
        <f t="shared" si="59"/>
        <v>14500</v>
      </c>
      <c r="H204" s="112"/>
      <c r="I204" s="112">
        <v>14500</v>
      </c>
      <c r="J204" s="115"/>
      <c r="K204" s="115"/>
      <c r="L204" s="112"/>
      <c r="M204" s="110">
        <f t="shared" si="52"/>
        <v>29000</v>
      </c>
      <c r="N204" s="112"/>
      <c r="O204" s="112"/>
      <c r="P204" s="112"/>
      <c r="Q204" s="112"/>
      <c r="R204" s="112"/>
      <c r="S204" s="112">
        <f t="shared" si="61"/>
        <v>0</v>
      </c>
      <c r="T204" s="106">
        <f t="shared" si="60"/>
        <v>0</v>
      </c>
      <c r="U204" s="111">
        <f t="shared" si="53"/>
        <v>0</v>
      </c>
      <c r="V204" s="111">
        <f t="shared" si="54"/>
        <v>14500</v>
      </c>
      <c r="W204" s="111">
        <f t="shared" si="55"/>
        <v>0</v>
      </c>
      <c r="X204" s="111">
        <f t="shared" si="56"/>
        <v>0</v>
      </c>
      <c r="Y204" s="111">
        <f t="shared" si="57"/>
        <v>0</v>
      </c>
      <c r="Z204" s="111">
        <f t="shared" si="58"/>
        <v>14500</v>
      </c>
    </row>
    <row r="205" spans="1:26" ht="12.75" thickBot="1" x14ac:dyDescent="0.25">
      <c r="A205" s="115">
        <v>3712</v>
      </c>
      <c r="B205" s="146" t="s">
        <v>264</v>
      </c>
      <c r="C205" s="112"/>
      <c r="D205" s="112"/>
      <c r="E205" s="112"/>
      <c r="F205" s="112"/>
      <c r="G205" s="114">
        <f t="shared" si="59"/>
        <v>0</v>
      </c>
      <c r="H205" s="112"/>
      <c r="I205" s="112"/>
      <c r="J205" s="115"/>
      <c r="K205" s="115"/>
      <c r="L205" s="112"/>
      <c r="M205" s="110">
        <f t="shared" si="52"/>
        <v>0</v>
      </c>
      <c r="N205" s="112"/>
      <c r="O205" s="112"/>
      <c r="P205" s="112"/>
      <c r="Q205" s="112"/>
      <c r="R205" s="112"/>
      <c r="S205" s="112">
        <f t="shared" si="61"/>
        <v>0</v>
      </c>
      <c r="T205" s="106" t="e">
        <f t="shared" si="60"/>
        <v>#DIV/0!</v>
      </c>
      <c r="U205" s="111">
        <f t="shared" si="53"/>
        <v>0</v>
      </c>
      <c r="V205" s="111">
        <f t="shared" si="54"/>
        <v>0</v>
      </c>
      <c r="W205" s="111">
        <f t="shared" si="55"/>
        <v>0</v>
      </c>
      <c r="X205" s="111">
        <f t="shared" si="56"/>
        <v>0</v>
      </c>
      <c r="Y205" s="111">
        <f t="shared" si="57"/>
        <v>0</v>
      </c>
      <c r="Z205" s="111">
        <f t="shared" si="58"/>
        <v>0</v>
      </c>
    </row>
    <row r="206" spans="1:26" ht="12.75" thickBot="1" x14ac:dyDescent="0.25">
      <c r="A206" s="115">
        <v>3721</v>
      </c>
      <c r="B206" s="146" t="s">
        <v>265</v>
      </c>
      <c r="C206" s="112">
        <v>4100</v>
      </c>
      <c r="D206" s="112"/>
      <c r="E206" s="112"/>
      <c r="F206" s="112"/>
      <c r="G206" s="114">
        <f t="shared" si="59"/>
        <v>4100</v>
      </c>
      <c r="H206" s="112">
        <v>4100</v>
      </c>
      <c r="I206" s="112"/>
      <c r="J206" s="115"/>
      <c r="K206" s="115"/>
      <c r="L206" s="112"/>
      <c r="M206" s="110">
        <f t="shared" si="52"/>
        <v>8200</v>
      </c>
      <c r="N206" s="112"/>
      <c r="O206" s="112"/>
      <c r="P206" s="112"/>
      <c r="Q206" s="112"/>
      <c r="R206" s="112"/>
      <c r="S206" s="112">
        <f t="shared" si="61"/>
        <v>0</v>
      </c>
      <c r="T206" s="106">
        <f t="shared" si="60"/>
        <v>0</v>
      </c>
      <c r="U206" s="111">
        <f t="shared" si="53"/>
        <v>4100</v>
      </c>
      <c r="V206" s="111">
        <f t="shared" si="54"/>
        <v>0</v>
      </c>
      <c r="W206" s="111">
        <f t="shared" si="55"/>
        <v>0</v>
      </c>
      <c r="X206" s="111">
        <f t="shared" si="56"/>
        <v>0</v>
      </c>
      <c r="Y206" s="111">
        <f t="shared" si="57"/>
        <v>0</v>
      </c>
      <c r="Z206" s="111">
        <f t="shared" si="58"/>
        <v>4100</v>
      </c>
    </row>
    <row r="207" spans="1:26" ht="12.75" thickBot="1" x14ac:dyDescent="0.25">
      <c r="A207" s="115">
        <v>3722</v>
      </c>
      <c r="B207" s="146" t="s">
        <v>266</v>
      </c>
      <c r="C207" s="112"/>
      <c r="D207" s="112"/>
      <c r="E207" s="112"/>
      <c r="F207" s="112"/>
      <c r="G207" s="114">
        <f t="shared" si="59"/>
        <v>0</v>
      </c>
      <c r="H207" s="112"/>
      <c r="I207" s="112"/>
      <c r="J207" s="115"/>
      <c r="K207" s="115"/>
      <c r="L207" s="112"/>
      <c r="M207" s="110">
        <f t="shared" si="52"/>
        <v>0</v>
      </c>
      <c r="N207" s="112"/>
      <c r="O207" s="112"/>
      <c r="P207" s="112"/>
      <c r="Q207" s="112"/>
      <c r="R207" s="112"/>
      <c r="S207" s="112">
        <f t="shared" si="61"/>
        <v>0</v>
      </c>
      <c r="T207" s="106" t="e">
        <f t="shared" si="60"/>
        <v>#DIV/0!</v>
      </c>
      <c r="U207" s="111">
        <f t="shared" si="53"/>
        <v>0</v>
      </c>
      <c r="V207" s="111">
        <f t="shared" si="54"/>
        <v>0</v>
      </c>
      <c r="W207" s="111">
        <f t="shared" si="55"/>
        <v>0</v>
      </c>
      <c r="X207" s="111">
        <f t="shared" si="56"/>
        <v>0</v>
      </c>
      <c r="Y207" s="111">
        <f t="shared" si="57"/>
        <v>0</v>
      </c>
      <c r="Z207" s="111">
        <f t="shared" si="58"/>
        <v>0</v>
      </c>
    </row>
    <row r="208" spans="1:26" ht="12.75" thickBot="1" x14ac:dyDescent="0.25">
      <c r="A208" s="115">
        <v>3731</v>
      </c>
      <c r="B208" s="146" t="s">
        <v>267</v>
      </c>
      <c r="C208" s="112"/>
      <c r="D208" s="112"/>
      <c r="E208" s="112"/>
      <c r="F208" s="112"/>
      <c r="G208" s="114">
        <f t="shared" si="59"/>
        <v>0</v>
      </c>
      <c r="H208" s="112"/>
      <c r="I208" s="112"/>
      <c r="J208" s="115"/>
      <c r="K208" s="115"/>
      <c r="L208" s="112"/>
      <c r="M208" s="110">
        <f t="shared" si="52"/>
        <v>0</v>
      </c>
      <c r="N208" s="112"/>
      <c r="O208" s="112"/>
      <c r="P208" s="112"/>
      <c r="Q208" s="112"/>
      <c r="R208" s="112"/>
      <c r="S208" s="112">
        <f t="shared" si="61"/>
        <v>0</v>
      </c>
      <c r="T208" s="106" t="e">
        <f t="shared" si="60"/>
        <v>#DIV/0!</v>
      </c>
      <c r="U208" s="111">
        <f t="shared" si="53"/>
        <v>0</v>
      </c>
      <c r="V208" s="111">
        <f t="shared" si="54"/>
        <v>0</v>
      </c>
      <c r="W208" s="111">
        <f t="shared" si="55"/>
        <v>0</v>
      </c>
      <c r="X208" s="111">
        <f t="shared" si="56"/>
        <v>0</v>
      </c>
      <c r="Y208" s="111">
        <f t="shared" si="57"/>
        <v>0</v>
      </c>
      <c r="Z208" s="111">
        <f t="shared" si="58"/>
        <v>0</v>
      </c>
    </row>
    <row r="209" spans="1:26" ht="12.75" thickBot="1" x14ac:dyDescent="0.25">
      <c r="A209" s="115">
        <v>3741</v>
      </c>
      <c r="B209" s="146" t="s">
        <v>268</v>
      </c>
      <c r="C209" s="112"/>
      <c r="D209" s="112"/>
      <c r="E209" s="112"/>
      <c r="F209" s="112"/>
      <c r="G209" s="114">
        <f t="shared" si="59"/>
        <v>0</v>
      </c>
      <c r="H209" s="112"/>
      <c r="I209" s="112"/>
      <c r="J209" s="115"/>
      <c r="K209" s="115"/>
      <c r="L209" s="112"/>
      <c r="M209" s="110">
        <f t="shared" si="52"/>
        <v>0</v>
      </c>
      <c r="N209" s="112"/>
      <c r="O209" s="112"/>
      <c r="P209" s="112"/>
      <c r="Q209" s="112"/>
      <c r="R209" s="112"/>
      <c r="S209" s="112">
        <f t="shared" si="61"/>
        <v>0</v>
      </c>
      <c r="T209" s="106" t="e">
        <f t="shared" si="60"/>
        <v>#DIV/0!</v>
      </c>
      <c r="U209" s="111">
        <f t="shared" si="53"/>
        <v>0</v>
      </c>
      <c r="V209" s="111">
        <f t="shared" si="54"/>
        <v>0</v>
      </c>
      <c r="W209" s="111">
        <f t="shared" si="55"/>
        <v>0</v>
      </c>
      <c r="X209" s="111">
        <f t="shared" si="56"/>
        <v>0</v>
      </c>
      <c r="Y209" s="111">
        <f t="shared" si="57"/>
        <v>0</v>
      </c>
      <c r="Z209" s="111">
        <f t="shared" si="58"/>
        <v>0</v>
      </c>
    </row>
    <row r="210" spans="1:26" ht="12.75" thickBot="1" x14ac:dyDescent="0.25">
      <c r="A210" s="115">
        <v>3751</v>
      </c>
      <c r="B210" s="146" t="s">
        <v>269</v>
      </c>
      <c r="C210" s="112">
        <v>12900</v>
      </c>
      <c r="D210" s="112">
        <v>12200</v>
      </c>
      <c r="E210" s="112"/>
      <c r="F210" s="112"/>
      <c r="G210" s="114">
        <f t="shared" si="59"/>
        <v>25100</v>
      </c>
      <c r="H210" s="112">
        <v>12900</v>
      </c>
      <c r="I210" s="112">
        <v>12200</v>
      </c>
      <c r="J210" s="115"/>
      <c r="K210" s="115"/>
      <c r="L210" s="112"/>
      <c r="M210" s="110">
        <f t="shared" si="52"/>
        <v>50200</v>
      </c>
      <c r="N210" s="112"/>
      <c r="O210" s="112"/>
      <c r="P210" s="112"/>
      <c r="Q210" s="112"/>
      <c r="R210" s="112"/>
      <c r="S210" s="112">
        <f t="shared" si="61"/>
        <v>0</v>
      </c>
      <c r="T210" s="106">
        <f t="shared" si="60"/>
        <v>0</v>
      </c>
      <c r="U210" s="111">
        <f t="shared" si="53"/>
        <v>12900</v>
      </c>
      <c r="V210" s="111">
        <f t="shared" si="54"/>
        <v>12200</v>
      </c>
      <c r="W210" s="111">
        <f t="shared" si="55"/>
        <v>0</v>
      </c>
      <c r="X210" s="111">
        <f t="shared" si="56"/>
        <v>0</v>
      </c>
      <c r="Y210" s="111">
        <f t="shared" si="57"/>
        <v>0</v>
      </c>
      <c r="Z210" s="111">
        <f t="shared" si="58"/>
        <v>25100</v>
      </c>
    </row>
    <row r="211" spans="1:26" ht="12.75" thickBot="1" x14ac:dyDescent="0.25">
      <c r="A211" s="115">
        <v>3761</v>
      </c>
      <c r="B211" s="146" t="s">
        <v>270</v>
      </c>
      <c r="C211" s="112"/>
      <c r="D211" s="112"/>
      <c r="E211" s="112"/>
      <c r="F211" s="112"/>
      <c r="G211" s="114">
        <f t="shared" si="59"/>
        <v>0</v>
      </c>
      <c r="H211" s="112"/>
      <c r="I211" s="112"/>
      <c r="J211" s="115"/>
      <c r="K211" s="115"/>
      <c r="L211" s="112"/>
      <c r="M211" s="110">
        <f t="shared" si="52"/>
        <v>0</v>
      </c>
      <c r="N211" s="112"/>
      <c r="O211" s="112"/>
      <c r="P211" s="112"/>
      <c r="Q211" s="112"/>
      <c r="R211" s="112"/>
      <c r="S211" s="112">
        <f t="shared" si="61"/>
        <v>0</v>
      </c>
      <c r="T211" s="106" t="e">
        <f t="shared" si="60"/>
        <v>#DIV/0!</v>
      </c>
      <c r="U211" s="111">
        <f t="shared" si="53"/>
        <v>0</v>
      </c>
      <c r="V211" s="111">
        <f t="shared" si="54"/>
        <v>0</v>
      </c>
      <c r="W211" s="111">
        <f t="shared" si="55"/>
        <v>0</v>
      </c>
      <c r="X211" s="111">
        <f t="shared" si="56"/>
        <v>0</v>
      </c>
      <c r="Y211" s="111">
        <f t="shared" si="57"/>
        <v>0</v>
      </c>
      <c r="Z211" s="111">
        <f t="shared" si="58"/>
        <v>0</v>
      </c>
    </row>
    <row r="212" spans="1:26" ht="24.75" thickBot="1" x14ac:dyDescent="0.25">
      <c r="A212" s="115">
        <v>3771</v>
      </c>
      <c r="B212" s="146" t="s">
        <v>271</v>
      </c>
      <c r="C212" s="112"/>
      <c r="D212" s="112"/>
      <c r="E212" s="112"/>
      <c r="F212" s="112"/>
      <c r="G212" s="114">
        <f t="shared" si="59"/>
        <v>0</v>
      </c>
      <c r="H212" s="112"/>
      <c r="I212" s="112"/>
      <c r="J212" s="115"/>
      <c r="K212" s="115"/>
      <c r="L212" s="112"/>
      <c r="M212" s="110">
        <f t="shared" si="52"/>
        <v>0</v>
      </c>
      <c r="N212" s="112"/>
      <c r="O212" s="112"/>
      <c r="P212" s="112"/>
      <c r="Q212" s="112"/>
      <c r="R212" s="112"/>
      <c r="S212" s="112">
        <f t="shared" si="61"/>
        <v>0</v>
      </c>
      <c r="T212" s="106" t="e">
        <f t="shared" si="60"/>
        <v>#DIV/0!</v>
      </c>
      <c r="U212" s="111">
        <f t="shared" si="53"/>
        <v>0</v>
      </c>
      <c r="V212" s="111">
        <f t="shared" si="54"/>
        <v>0</v>
      </c>
      <c r="W212" s="111">
        <f t="shared" si="55"/>
        <v>0</v>
      </c>
      <c r="X212" s="111">
        <f t="shared" si="56"/>
        <v>0</v>
      </c>
      <c r="Y212" s="111">
        <f t="shared" si="57"/>
        <v>0</v>
      </c>
      <c r="Z212" s="111">
        <f t="shared" si="58"/>
        <v>0</v>
      </c>
    </row>
    <row r="213" spans="1:26" ht="45" customHeight="1" thickBot="1" x14ac:dyDescent="0.25">
      <c r="A213" s="115">
        <v>3781</v>
      </c>
      <c r="B213" s="146" t="s">
        <v>272</v>
      </c>
      <c r="C213" s="112"/>
      <c r="D213" s="112"/>
      <c r="E213" s="112"/>
      <c r="F213" s="112"/>
      <c r="G213" s="114">
        <f t="shared" si="59"/>
        <v>0</v>
      </c>
      <c r="H213" s="112"/>
      <c r="I213" s="112"/>
      <c r="J213" s="115"/>
      <c r="K213" s="115"/>
      <c r="L213" s="112"/>
      <c r="M213" s="110">
        <f t="shared" si="52"/>
        <v>0</v>
      </c>
      <c r="N213" s="112"/>
      <c r="O213" s="112"/>
      <c r="P213" s="112"/>
      <c r="Q213" s="112"/>
      <c r="R213" s="112"/>
      <c r="S213" s="112">
        <f t="shared" si="61"/>
        <v>0</v>
      </c>
      <c r="T213" s="106" t="e">
        <f t="shared" si="60"/>
        <v>#DIV/0!</v>
      </c>
      <c r="U213" s="111">
        <f t="shared" si="53"/>
        <v>0</v>
      </c>
      <c r="V213" s="111">
        <f t="shared" si="54"/>
        <v>0</v>
      </c>
      <c r="W213" s="111">
        <f t="shared" si="55"/>
        <v>0</v>
      </c>
      <c r="X213" s="111">
        <f t="shared" si="56"/>
        <v>0</v>
      </c>
      <c r="Y213" s="111">
        <f t="shared" si="57"/>
        <v>0</v>
      </c>
      <c r="Z213" s="111">
        <f t="shared" si="58"/>
        <v>0</v>
      </c>
    </row>
    <row r="214" spans="1:26" ht="45" customHeight="1" thickBot="1" x14ac:dyDescent="0.25">
      <c r="A214" s="115">
        <v>3782</v>
      </c>
      <c r="B214" s="146" t="s">
        <v>273</v>
      </c>
      <c r="C214" s="112"/>
      <c r="D214" s="112"/>
      <c r="E214" s="112"/>
      <c r="F214" s="112"/>
      <c r="G214" s="114">
        <f t="shared" si="59"/>
        <v>0</v>
      </c>
      <c r="H214" s="112"/>
      <c r="I214" s="112"/>
      <c r="J214" s="115"/>
      <c r="K214" s="115"/>
      <c r="L214" s="112"/>
      <c r="M214" s="110">
        <f t="shared" si="52"/>
        <v>0</v>
      </c>
      <c r="N214" s="112"/>
      <c r="O214" s="112"/>
      <c r="P214" s="112"/>
      <c r="Q214" s="112"/>
      <c r="R214" s="112"/>
      <c r="S214" s="112">
        <f t="shared" si="61"/>
        <v>0</v>
      </c>
      <c r="T214" s="106" t="e">
        <f t="shared" si="60"/>
        <v>#DIV/0!</v>
      </c>
      <c r="U214" s="111">
        <f t="shared" si="53"/>
        <v>0</v>
      </c>
      <c r="V214" s="111">
        <f t="shared" si="54"/>
        <v>0</v>
      </c>
      <c r="W214" s="111">
        <f t="shared" si="55"/>
        <v>0</v>
      </c>
      <c r="X214" s="111">
        <f t="shared" si="56"/>
        <v>0</v>
      </c>
      <c r="Y214" s="111">
        <f t="shared" si="57"/>
        <v>0</v>
      </c>
      <c r="Z214" s="111">
        <f t="shared" si="58"/>
        <v>0</v>
      </c>
    </row>
    <row r="215" spans="1:26" ht="12.75" thickBot="1" x14ac:dyDescent="0.25">
      <c r="A215" s="115">
        <v>3791</v>
      </c>
      <c r="B215" s="146" t="s">
        <v>274</v>
      </c>
      <c r="C215" s="112"/>
      <c r="D215" s="112"/>
      <c r="E215" s="112"/>
      <c r="F215" s="112"/>
      <c r="G215" s="114">
        <f t="shared" si="59"/>
        <v>0</v>
      </c>
      <c r="H215" s="112"/>
      <c r="I215" s="112"/>
      <c r="J215" s="115"/>
      <c r="K215" s="115"/>
      <c r="L215" s="112"/>
      <c r="M215" s="110">
        <f t="shared" si="52"/>
        <v>0</v>
      </c>
      <c r="N215" s="112"/>
      <c r="O215" s="112"/>
      <c r="P215" s="112"/>
      <c r="Q215" s="112"/>
      <c r="R215" s="112"/>
      <c r="S215" s="112">
        <f t="shared" si="61"/>
        <v>0</v>
      </c>
      <c r="T215" s="106" t="e">
        <f t="shared" si="60"/>
        <v>#DIV/0!</v>
      </c>
      <c r="U215" s="111">
        <f t="shared" si="53"/>
        <v>0</v>
      </c>
      <c r="V215" s="111">
        <f t="shared" si="54"/>
        <v>0</v>
      </c>
      <c r="W215" s="111">
        <f t="shared" si="55"/>
        <v>0</v>
      </c>
      <c r="X215" s="111">
        <f t="shared" si="56"/>
        <v>0</v>
      </c>
      <c r="Y215" s="111">
        <f t="shared" si="57"/>
        <v>0</v>
      </c>
      <c r="Z215" s="111">
        <f t="shared" si="58"/>
        <v>0</v>
      </c>
    </row>
    <row r="216" spans="1:26" ht="24.75" thickBot="1" x14ac:dyDescent="0.25">
      <c r="A216" s="115">
        <v>3792</v>
      </c>
      <c r="B216" s="146" t="s">
        <v>275</v>
      </c>
      <c r="C216" s="112"/>
      <c r="D216" s="112"/>
      <c r="E216" s="112"/>
      <c r="F216" s="112"/>
      <c r="G216" s="114">
        <f t="shared" si="59"/>
        <v>0</v>
      </c>
      <c r="H216" s="112"/>
      <c r="I216" s="112"/>
      <c r="J216" s="115"/>
      <c r="K216" s="115"/>
      <c r="L216" s="112"/>
      <c r="M216" s="110">
        <f t="shared" si="52"/>
        <v>0</v>
      </c>
      <c r="N216" s="112"/>
      <c r="O216" s="112"/>
      <c r="P216" s="112"/>
      <c r="Q216" s="112"/>
      <c r="R216" s="112"/>
      <c r="S216" s="112">
        <f t="shared" si="61"/>
        <v>0</v>
      </c>
      <c r="T216" s="106" t="e">
        <f t="shared" si="60"/>
        <v>#DIV/0!</v>
      </c>
      <c r="U216" s="111">
        <f t="shared" si="53"/>
        <v>0</v>
      </c>
      <c r="V216" s="111">
        <f t="shared" si="54"/>
        <v>0</v>
      </c>
      <c r="W216" s="111">
        <f t="shared" si="55"/>
        <v>0</v>
      </c>
      <c r="X216" s="111">
        <f t="shared" si="56"/>
        <v>0</v>
      </c>
      <c r="Y216" s="111">
        <f t="shared" si="57"/>
        <v>0</v>
      </c>
      <c r="Z216" s="111">
        <f t="shared" si="58"/>
        <v>0</v>
      </c>
    </row>
    <row r="217" spans="1:26" ht="12.75" thickBot="1" x14ac:dyDescent="0.25">
      <c r="A217" s="115">
        <v>3811</v>
      </c>
      <c r="B217" s="146" t="s">
        <v>276</v>
      </c>
      <c r="C217" s="112"/>
      <c r="D217" s="112"/>
      <c r="E217" s="112"/>
      <c r="F217" s="112"/>
      <c r="G217" s="114">
        <f t="shared" si="59"/>
        <v>0</v>
      </c>
      <c r="H217" s="112"/>
      <c r="I217" s="112"/>
      <c r="J217" s="115"/>
      <c r="K217" s="115"/>
      <c r="L217" s="112"/>
      <c r="M217" s="110">
        <f t="shared" si="52"/>
        <v>0</v>
      </c>
      <c r="N217" s="112"/>
      <c r="O217" s="112"/>
      <c r="P217" s="112"/>
      <c r="Q217" s="112"/>
      <c r="R217" s="112"/>
      <c r="S217" s="112">
        <f t="shared" si="61"/>
        <v>0</v>
      </c>
      <c r="T217" s="106" t="e">
        <f t="shared" si="60"/>
        <v>#DIV/0!</v>
      </c>
      <c r="U217" s="111">
        <f t="shared" si="53"/>
        <v>0</v>
      </c>
      <c r="V217" s="111">
        <f t="shared" si="54"/>
        <v>0</v>
      </c>
      <c r="W217" s="111">
        <f t="shared" si="55"/>
        <v>0</v>
      </c>
      <c r="X217" s="111">
        <f t="shared" si="56"/>
        <v>0</v>
      </c>
      <c r="Y217" s="111">
        <f t="shared" si="57"/>
        <v>0</v>
      </c>
      <c r="Z217" s="111">
        <f t="shared" si="58"/>
        <v>0</v>
      </c>
    </row>
    <row r="218" spans="1:26" ht="12.75" thickBot="1" x14ac:dyDescent="0.25">
      <c r="A218" s="115">
        <v>3821</v>
      </c>
      <c r="B218" s="146" t="s">
        <v>277</v>
      </c>
      <c r="C218" s="112"/>
      <c r="D218" s="112"/>
      <c r="E218" s="112"/>
      <c r="F218" s="112"/>
      <c r="G218" s="114">
        <f t="shared" si="59"/>
        <v>0</v>
      </c>
      <c r="H218" s="112"/>
      <c r="I218" s="112"/>
      <c r="J218" s="115"/>
      <c r="K218" s="115"/>
      <c r="L218" s="112"/>
      <c r="M218" s="110">
        <f t="shared" si="52"/>
        <v>0</v>
      </c>
      <c r="N218" s="112"/>
      <c r="O218" s="112"/>
      <c r="P218" s="112"/>
      <c r="Q218" s="112"/>
      <c r="R218" s="112"/>
      <c r="S218" s="112">
        <f t="shared" si="61"/>
        <v>0</v>
      </c>
      <c r="T218" s="106" t="e">
        <f t="shared" si="60"/>
        <v>#DIV/0!</v>
      </c>
      <c r="U218" s="111">
        <f t="shared" si="53"/>
        <v>0</v>
      </c>
      <c r="V218" s="111">
        <f t="shared" si="54"/>
        <v>0</v>
      </c>
      <c r="W218" s="111">
        <f t="shared" si="55"/>
        <v>0</v>
      </c>
      <c r="X218" s="111">
        <f t="shared" si="56"/>
        <v>0</v>
      </c>
      <c r="Y218" s="111">
        <f t="shared" si="57"/>
        <v>0</v>
      </c>
      <c r="Z218" s="111">
        <f t="shared" si="58"/>
        <v>0</v>
      </c>
    </row>
    <row r="219" spans="1:26" ht="12.75" thickBot="1" x14ac:dyDescent="0.25">
      <c r="A219" s="115">
        <v>3822</v>
      </c>
      <c r="B219" s="146" t="s">
        <v>278</v>
      </c>
      <c r="C219" s="112"/>
      <c r="D219" s="112"/>
      <c r="E219" s="112"/>
      <c r="F219" s="112"/>
      <c r="G219" s="114">
        <f t="shared" si="59"/>
        <v>0</v>
      </c>
      <c r="H219" s="112"/>
      <c r="I219" s="112"/>
      <c r="J219" s="115"/>
      <c r="K219" s="115"/>
      <c r="L219" s="112"/>
      <c r="M219" s="110">
        <f t="shared" si="52"/>
        <v>0</v>
      </c>
      <c r="N219" s="112"/>
      <c r="O219" s="112"/>
      <c r="P219" s="112"/>
      <c r="Q219" s="112"/>
      <c r="R219" s="112"/>
      <c r="S219" s="112">
        <f t="shared" si="61"/>
        <v>0</v>
      </c>
      <c r="T219" s="106" t="e">
        <f t="shared" si="60"/>
        <v>#DIV/0!</v>
      </c>
      <c r="U219" s="111">
        <f t="shared" si="53"/>
        <v>0</v>
      </c>
      <c r="V219" s="111">
        <f t="shared" si="54"/>
        <v>0</v>
      </c>
      <c r="W219" s="111">
        <f t="shared" si="55"/>
        <v>0</v>
      </c>
      <c r="X219" s="111">
        <f t="shared" si="56"/>
        <v>0</v>
      </c>
      <c r="Y219" s="111">
        <f t="shared" si="57"/>
        <v>0</v>
      </c>
      <c r="Z219" s="111">
        <f t="shared" si="58"/>
        <v>0</v>
      </c>
    </row>
    <row r="220" spans="1:26" ht="12.75" thickBot="1" x14ac:dyDescent="0.25">
      <c r="A220" s="115">
        <v>3831</v>
      </c>
      <c r="B220" s="146" t="s">
        <v>279</v>
      </c>
      <c r="C220" s="112"/>
      <c r="D220" s="112"/>
      <c r="E220" s="112"/>
      <c r="F220" s="112"/>
      <c r="G220" s="114">
        <f t="shared" si="59"/>
        <v>0</v>
      </c>
      <c r="H220" s="112"/>
      <c r="I220" s="112"/>
      <c r="J220" s="115"/>
      <c r="K220" s="115"/>
      <c r="L220" s="112">
        <v>9000</v>
      </c>
      <c r="M220" s="110">
        <f t="shared" si="52"/>
        <v>9000</v>
      </c>
      <c r="N220" s="112"/>
      <c r="O220" s="112"/>
      <c r="P220" s="112"/>
      <c r="Q220" s="112"/>
      <c r="R220" s="112"/>
      <c r="S220" s="112">
        <f t="shared" si="61"/>
        <v>0</v>
      </c>
      <c r="T220" s="106">
        <f t="shared" si="60"/>
        <v>0</v>
      </c>
      <c r="U220" s="111">
        <f t="shared" si="53"/>
        <v>0</v>
      </c>
      <c r="V220" s="111">
        <f t="shared" si="54"/>
        <v>0</v>
      </c>
      <c r="W220" s="111">
        <f t="shared" si="55"/>
        <v>0</v>
      </c>
      <c r="X220" s="111">
        <f t="shared" si="56"/>
        <v>0</v>
      </c>
      <c r="Y220" s="111">
        <f t="shared" si="57"/>
        <v>9000</v>
      </c>
      <c r="Z220" s="111">
        <f t="shared" si="58"/>
        <v>9000</v>
      </c>
    </row>
    <row r="221" spans="1:26" ht="12.75" thickBot="1" x14ac:dyDescent="0.25">
      <c r="A221" s="115">
        <v>3841</v>
      </c>
      <c r="B221" s="146" t="s">
        <v>280</v>
      </c>
      <c r="C221" s="112"/>
      <c r="D221" s="112"/>
      <c r="E221" s="112"/>
      <c r="F221" s="112"/>
      <c r="G221" s="114">
        <f t="shared" si="59"/>
        <v>0</v>
      </c>
      <c r="H221" s="112"/>
      <c r="I221" s="112"/>
      <c r="J221" s="115"/>
      <c r="K221" s="115"/>
      <c r="L221" s="112"/>
      <c r="M221" s="110">
        <f t="shared" si="52"/>
        <v>0</v>
      </c>
      <c r="N221" s="112"/>
      <c r="O221" s="112"/>
      <c r="P221" s="112"/>
      <c r="Q221" s="112"/>
      <c r="R221" s="112"/>
      <c r="S221" s="112">
        <f t="shared" si="61"/>
        <v>0</v>
      </c>
      <c r="T221" s="106" t="e">
        <f t="shared" si="60"/>
        <v>#DIV/0!</v>
      </c>
      <c r="U221" s="111">
        <f t="shared" si="53"/>
        <v>0</v>
      </c>
      <c r="V221" s="111">
        <f t="shared" si="54"/>
        <v>0</v>
      </c>
      <c r="W221" s="111">
        <f t="shared" si="55"/>
        <v>0</v>
      </c>
      <c r="X221" s="111">
        <f t="shared" si="56"/>
        <v>0</v>
      </c>
      <c r="Y221" s="111">
        <f t="shared" si="57"/>
        <v>0</v>
      </c>
      <c r="Z221" s="111">
        <f t="shared" si="58"/>
        <v>0</v>
      </c>
    </row>
    <row r="222" spans="1:26" ht="12.75" thickBot="1" x14ac:dyDescent="0.25">
      <c r="A222" s="115">
        <v>3851</v>
      </c>
      <c r="B222" s="146" t="s">
        <v>281</v>
      </c>
      <c r="C222" s="112"/>
      <c r="D222" s="112"/>
      <c r="E222" s="112"/>
      <c r="F222" s="112"/>
      <c r="G222" s="114">
        <f t="shared" si="59"/>
        <v>0</v>
      </c>
      <c r="H222" s="112"/>
      <c r="I222" s="112"/>
      <c r="J222" s="115"/>
      <c r="K222" s="115"/>
      <c r="L222" s="112"/>
      <c r="M222" s="110">
        <f t="shared" si="52"/>
        <v>0</v>
      </c>
      <c r="N222" s="112"/>
      <c r="O222" s="112"/>
      <c r="P222" s="112"/>
      <c r="Q222" s="112"/>
      <c r="R222" s="112"/>
      <c r="S222" s="112">
        <f t="shared" si="61"/>
        <v>0</v>
      </c>
      <c r="T222" s="106" t="e">
        <f t="shared" si="60"/>
        <v>#DIV/0!</v>
      </c>
      <c r="U222" s="111">
        <f t="shared" si="53"/>
        <v>0</v>
      </c>
      <c r="V222" s="111">
        <f t="shared" si="54"/>
        <v>0</v>
      </c>
      <c r="W222" s="111">
        <f t="shared" si="55"/>
        <v>0</v>
      </c>
      <c r="X222" s="111">
        <f t="shared" si="56"/>
        <v>0</v>
      </c>
      <c r="Y222" s="111">
        <f t="shared" si="57"/>
        <v>0</v>
      </c>
      <c r="Z222" s="111">
        <f t="shared" si="58"/>
        <v>0</v>
      </c>
    </row>
    <row r="223" spans="1:26" ht="12.75" thickBot="1" x14ac:dyDescent="0.25">
      <c r="A223" s="115">
        <v>3911</v>
      </c>
      <c r="B223" s="146" t="s">
        <v>282</v>
      </c>
      <c r="C223" s="112"/>
      <c r="D223" s="112"/>
      <c r="E223" s="112"/>
      <c r="F223" s="112"/>
      <c r="G223" s="114">
        <f t="shared" si="59"/>
        <v>0</v>
      </c>
      <c r="H223" s="112"/>
      <c r="I223" s="112"/>
      <c r="J223" s="115"/>
      <c r="K223" s="115"/>
      <c r="L223" s="112"/>
      <c r="M223" s="110">
        <f t="shared" si="52"/>
        <v>0</v>
      </c>
      <c r="N223" s="112"/>
      <c r="O223" s="112"/>
      <c r="P223" s="112"/>
      <c r="Q223" s="112"/>
      <c r="R223" s="112"/>
      <c r="S223" s="112">
        <f t="shared" si="61"/>
        <v>0</v>
      </c>
      <c r="T223" s="106" t="e">
        <f t="shared" si="60"/>
        <v>#DIV/0!</v>
      </c>
      <c r="U223" s="111">
        <f t="shared" si="53"/>
        <v>0</v>
      </c>
      <c r="V223" s="111">
        <f t="shared" si="54"/>
        <v>0</v>
      </c>
      <c r="W223" s="111">
        <f t="shared" si="55"/>
        <v>0</v>
      </c>
      <c r="X223" s="111">
        <f t="shared" si="56"/>
        <v>0</v>
      </c>
      <c r="Y223" s="111">
        <f t="shared" si="57"/>
        <v>0</v>
      </c>
      <c r="Z223" s="111">
        <f t="shared" si="58"/>
        <v>0</v>
      </c>
    </row>
    <row r="224" spans="1:26" ht="12.75" thickBot="1" x14ac:dyDescent="0.25">
      <c r="A224" s="115">
        <v>3921</v>
      </c>
      <c r="B224" s="146" t="s">
        <v>283</v>
      </c>
      <c r="C224" s="112">
        <v>220000</v>
      </c>
      <c r="D224" s="112"/>
      <c r="E224" s="112"/>
      <c r="F224" s="112"/>
      <c r="G224" s="114">
        <f t="shared" si="59"/>
        <v>220000</v>
      </c>
      <c r="H224" s="112">
        <v>220000</v>
      </c>
      <c r="I224" s="112"/>
      <c r="J224" s="115"/>
      <c r="K224" s="115"/>
      <c r="L224" s="112">
        <v>80000</v>
      </c>
      <c r="M224" s="110">
        <f t="shared" si="52"/>
        <v>520000</v>
      </c>
      <c r="N224" s="112">
        <v>860.57</v>
      </c>
      <c r="O224" s="112"/>
      <c r="P224" s="112"/>
      <c r="Q224" s="112"/>
      <c r="R224" s="112"/>
      <c r="S224" s="112">
        <f t="shared" si="61"/>
        <v>860.57</v>
      </c>
      <c r="T224" s="106">
        <f t="shared" si="60"/>
        <v>1.6549423076923078E-3</v>
      </c>
      <c r="U224" s="111">
        <f t="shared" si="53"/>
        <v>219139.43</v>
      </c>
      <c r="V224" s="111">
        <f t="shared" si="54"/>
        <v>0</v>
      </c>
      <c r="W224" s="111">
        <f t="shared" si="55"/>
        <v>0</v>
      </c>
      <c r="X224" s="111">
        <f t="shared" si="56"/>
        <v>0</v>
      </c>
      <c r="Y224" s="111">
        <f t="shared" si="57"/>
        <v>80000</v>
      </c>
      <c r="Z224" s="111">
        <f t="shared" si="58"/>
        <v>299139.43</v>
      </c>
    </row>
    <row r="225" spans="1:26" ht="12.75" thickBot="1" x14ac:dyDescent="0.25">
      <c r="A225" s="115">
        <v>3922</v>
      </c>
      <c r="B225" s="146" t="s">
        <v>284</v>
      </c>
      <c r="C225" s="112"/>
      <c r="D225" s="112"/>
      <c r="E225" s="112"/>
      <c r="F225" s="112"/>
      <c r="G225" s="114">
        <f t="shared" si="59"/>
        <v>0</v>
      </c>
      <c r="H225" s="112"/>
      <c r="I225" s="112"/>
      <c r="J225" s="115"/>
      <c r="K225" s="115"/>
      <c r="L225" s="112"/>
      <c r="M225" s="110">
        <f t="shared" si="52"/>
        <v>0</v>
      </c>
      <c r="N225" s="112"/>
      <c r="O225" s="112"/>
      <c r="P225" s="112"/>
      <c r="Q225" s="112"/>
      <c r="R225" s="112"/>
      <c r="S225" s="112">
        <f t="shared" si="61"/>
        <v>0</v>
      </c>
      <c r="T225" s="106" t="e">
        <f t="shared" si="60"/>
        <v>#DIV/0!</v>
      </c>
      <c r="U225" s="111">
        <f t="shared" si="53"/>
        <v>0</v>
      </c>
      <c r="V225" s="111">
        <f t="shared" si="54"/>
        <v>0</v>
      </c>
      <c r="W225" s="111">
        <f t="shared" si="55"/>
        <v>0</v>
      </c>
      <c r="X225" s="111">
        <f t="shared" si="56"/>
        <v>0</v>
      </c>
      <c r="Y225" s="111">
        <f t="shared" si="57"/>
        <v>0</v>
      </c>
      <c r="Z225" s="111">
        <f t="shared" si="58"/>
        <v>0</v>
      </c>
    </row>
    <row r="226" spans="1:26" ht="12.75" thickBot="1" x14ac:dyDescent="0.25">
      <c r="A226" s="115">
        <v>3931</v>
      </c>
      <c r="B226" s="146" t="s">
        <v>285</v>
      </c>
      <c r="C226" s="112"/>
      <c r="D226" s="112"/>
      <c r="E226" s="112"/>
      <c r="F226" s="112"/>
      <c r="G226" s="114">
        <f t="shared" si="59"/>
        <v>0</v>
      </c>
      <c r="H226" s="112"/>
      <c r="I226" s="112"/>
      <c r="J226" s="115"/>
      <c r="K226" s="115"/>
      <c r="L226" s="112"/>
      <c r="M226" s="110">
        <f t="shared" si="52"/>
        <v>0</v>
      </c>
      <c r="N226" s="112"/>
      <c r="O226" s="112"/>
      <c r="P226" s="112"/>
      <c r="Q226" s="112"/>
      <c r="R226" s="112"/>
      <c r="S226" s="112">
        <f t="shared" si="61"/>
        <v>0</v>
      </c>
      <c r="T226" s="106" t="e">
        <f t="shared" si="60"/>
        <v>#DIV/0!</v>
      </c>
      <c r="U226" s="111">
        <f t="shared" si="53"/>
        <v>0</v>
      </c>
      <c r="V226" s="111">
        <f t="shared" si="54"/>
        <v>0</v>
      </c>
      <c r="W226" s="111">
        <f t="shared" si="55"/>
        <v>0</v>
      </c>
      <c r="X226" s="111">
        <f t="shared" si="56"/>
        <v>0</v>
      </c>
      <c r="Y226" s="111">
        <f t="shared" si="57"/>
        <v>0</v>
      </c>
      <c r="Z226" s="111">
        <f t="shared" si="58"/>
        <v>0</v>
      </c>
    </row>
    <row r="227" spans="1:26" ht="12.75" thickBot="1" x14ac:dyDescent="0.25">
      <c r="A227" s="115">
        <v>3941</v>
      </c>
      <c r="B227" s="146" t="s">
        <v>35</v>
      </c>
      <c r="C227" s="112"/>
      <c r="D227" s="112"/>
      <c r="E227" s="112"/>
      <c r="F227" s="112"/>
      <c r="G227" s="114">
        <f t="shared" si="59"/>
        <v>0</v>
      </c>
      <c r="H227" s="112"/>
      <c r="I227" s="112"/>
      <c r="J227" s="115"/>
      <c r="K227" s="115"/>
      <c r="L227" s="112"/>
      <c r="M227" s="110">
        <f t="shared" si="52"/>
        <v>0</v>
      </c>
      <c r="N227" s="112"/>
      <c r="O227" s="112"/>
      <c r="P227" s="112"/>
      <c r="Q227" s="112"/>
      <c r="R227" s="112"/>
      <c r="S227" s="112">
        <f t="shared" si="61"/>
        <v>0</v>
      </c>
      <c r="T227" s="106" t="e">
        <f t="shared" si="60"/>
        <v>#DIV/0!</v>
      </c>
      <c r="U227" s="111">
        <f t="shared" ref="U227:U240" si="62">H227-N227</f>
        <v>0</v>
      </c>
      <c r="V227" s="111">
        <f t="shared" ref="V227:V240" si="63">+I227-O227</f>
        <v>0</v>
      </c>
      <c r="W227" s="111">
        <f t="shared" ref="W227:W240" si="64">J227-P227</f>
        <v>0</v>
      </c>
      <c r="X227" s="111">
        <f t="shared" si="56"/>
        <v>0</v>
      </c>
      <c r="Y227" s="111">
        <f t="shared" ref="Y227:Y240" si="65">L227-R227</f>
        <v>0</v>
      </c>
      <c r="Z227" s="111">
        <f t="shared" si="58"/>
        <v>0</v>
      </c>
    </row>
    <row r="228" spans="1:26" ht="12.75" thickBot="1" x14ac:dyDescent="0.25">
      <c r="A228" s="115">
        <v>3942</v>
      </c>
      <c r="B228" s="146" t="s">
        <v>286</v>
      </c>
      <c r="C228" s="112"/>
      <c r="D228" s="112"/>
      <c r="E228" s="112"/>
      <c r="F228" s="112"/>
      <c r="G228" s="114">
        <f t="shared" si="59"/>
        <v>0</v>
      </c>
      <c r="H228" s="112"/>
      <c r="I228" s="112"/>
      <c r="J228" s="115"/>
      <c r="K228" s="115"/>
      <c r="L228" s="112"/>
      <c r="M228" s="110">
        <f t="shared" si="52"/>
        <v>0</v>
      </c>
      <c r="N228" s="112"/>
      <c r="O228" s="112"/>
      <c r="P228" s="112"/>
      <c r="Q228" s="112"/>
      <c r="R228" s="112"/>
      <c r="S228" s="112">
        <f t="shared" si="61"/>
        <v>0</v>
      </c>
      <c r="T228" s="106" t="e">
        <f t="shared" si="60"/>
        <v>#DIV/0!</v>
      </c>
      <c r="U228" s="111">
        <f t="shared" si="62"/>
        <v>0</v>
      </c>
      <c r="V228" s="111">
        <f t="shared" si="63"/>
        <v>0</v>
      </c>
      <c r="W228" s="111">
        <f t="shared" si="64"/>
        <v>0</v>
      </c>
      <c r="X228" s="111">
        <f t="shared" si="56"/>
        <v>0</v>
      </c>
      <c r="Y228" s="111">
        <f t="shared" si="65"/>
        <v>0</v>
      </c>
      <c r="Z228" s="111">
        <f t="shared" si="58"/>
        <v>0</v>
      </c>
    </row>
    <row r="229" spans="1:26" ht="12.75" thickBot="1" x14ac:dyDescent="0.25">
      <c r="A229" s="115">
        <v>3943</v>
      </c>
      <c r="B229" s="146" t="s">
        <v>287</v>
      </c>
      <c r="C229" s="112"/>
      <c r="D229" s="112"/>
      <c r="E229" s="112"/>
      <c r="F229" s="112"/>
      <c r="G229" s="114">
        <f t="shared" si="59"/>
        <v>0</v>
      </c>
      <c r="H229" s="112"/>
      <c r="I229" s="112"/>
      <c r="J229" s="115"/>
      <c r="K229" s="115"/>
      <c r="L229" s="112"/>
      <c r="M229" s="110">
        <f t="shared" si="52"/>
        <v>0</v>
      </c>
      <c r="N229" s="112"/>
      <c r="O229" s="112"/>
      <c r="P229" s="112"/>
      <c r="Q229" s="112"/>
      <c r="R229" s="112"/>
      <c r="S229" s="112">
        <f t="shared" si="61"/>
        <v>0</v>
      </c>
      <c r="T229" s="106" t="e">
        <f t="shared" si="60"/>
        <v>#DIV/0!</v>
      </c>
      <c r="U229" s="111">
        <f t="shared" si="62"/>
        <v>0</v>
      </c>
      <c r="V229" s="111">
        <f t="shared" si="63"/>
        <v>0</v>
      </c>
      <c r="W229" s="111">
        <f t="shared" si="64"/>
        <v>0</v>
      </c>
      <c r="X229" s="111">
        <f t="shared" si="56"/>
        <v>0</v>
      </c>
      <c r="Y229" s="111">
        <f t="shared" si="65"/>
        <v>0</v>
      </c>
      <c r="Z229" s="111">
        <f t="shared" si="58"/>
        <v>0</v>
      </c>
    </row>
    <row r="230" spans="1:26" ht="24.75" thickBot="1" x14ac:dyDescent="0.25">
      <c r="A230" s="115">
        <v>3944</v>
      </c>
      <c r="B230" s="146" t="s">
        <v>288</v>
      </c>
      <c r="C230" s="112"/>
      <c r="D230" s="112"/>
      <c r="E230" s="112"/>
      <c r="F230" s="112"/>
      <c r="G230" s="114">
        <f t="shared" si="59"/>
        <v>0</v>
      </c>
      <c r="H230" s="112"/>
      <c r="I230" s="112"/>
      <c r="J230" s="115"/>
      <c r="K230" s="115"/>
      <c r="L230" s="112"/>
      <c r="M230" s="110">
        <f t="shared" si="52"/>
        <v>0</v>
      </c>
      <c r="N230" s="112"/>
      <c r="O230" s="112"/>
      <c r="P230" s="112"/>
      <c r="Q230" s="112"/>
      <c r="R230" s="112"/>
      <c r="S230" s="112">
        <f t="shared" si="61"/>
        <v>0</v>
      </c>
      <c r="T230" s="106" t="e">
        <f t="shared" si="60"/>
        <v>#DIV/0!</v>
      </c>
      <c r="U230" s="111">
        <f t="shared" si="62"/>
        <v>0</v>
      </c>
      <c r="V230" s="111">
        <f t="shared" si="63"/>
        <v>0</v>
      </c>
      <c r="W230" s="111">
        <f t="shared" si="64"/>
        <v>0</v>
      </c>
      <c r="X230" s="111">
        <f t="shared" si="56"/>
        <v>0</v>
      </c>
      <c r="Y230" s="111">
        <f t="shared" si="65"/>
        <v>0</v>
      </c>
      <c r="Z230" s="111">
        <f t="shared" si="58"/>
        <v>0</v>
      </c>
    </row>
    <row r="231" spans="1:26" ht="12.75" thickBot="1" x14ac:dyDescent="0.25">
      <c r="A231" s="115">
        <v>3951</v>
      </c>
      <c r="B231" s="146" t="s">
        <v>289</v>
      </c>
      <c r="C231" s="112"/>
      <c r="D231" s="112"/>
      <c r="E231" s="112"/>
      <c r="F231" s="112"/>
      <c r="G231" s="114">
        <f t="shared" si="59"/>
        <v>0</v>
      </c>
      <c r="H231" s="112"/>
      <c r="I231" s="112"/>
      <c r="J231" s="115"/>
      <c r="K231" s="115"/>
      <c r="L231" s="112"/>
      <c r="M231" s="110">
        <f t="shared" si="52"/>
        <v>0</v>
      </c>
      <c r="N231" s="112"/>
      <c r="O231" s="112"/>
      <c r="P231" s="112"/>
      <c r="Q231" s="112"/>
      <c r="R231" s="112"/>
      <c r="S231" s="112">
        <f t="shared" si="61"/>
        <v>0</v>
      </c>
      <c r="T231" s="106" t="e">
        <f t="shared" si="60"/>
        <v>#DIV/0!</v>
      </c>
      <c r="U231" s="111">
        <f t="shared" si="62"/>
        <v>0</v>
      </c>
      <c r="V231" s="111">
        <f t="shared" si="63"/>
        <v>0</v>
      </c>
      <c r="W231" s="111">
        <f t="shared" si="64"/>
        <v>0</v>
      </c>
      <c r="X231" s="111">
        <f t="shared" si="56"/>
        <v>0</v>
      </c>
      <c r="Y231" s="111">
        <f t="shared" si="65"/>
        <v>0</v>
      </c>
      <c r="Z231" s="111">
        <f t="shared" si="58"/>
        <v>0</v>
      </c>
    </row>
    <row r="232" spans="1:26" ht="12.75" thickBot="1" x14ac:dyDescent="0.25">
      <c r="A232" s="115">
        <v>3961</v>
      </c>
      <c r="B232" s="146" t="s">
        <v>290</v>
      </c>
      <c r="C232" s="112"/>
      <c r="D232" s="112"/>
      <c r="E232" s="112"/>
      <c r="F232" s="112"/>
      <c r="G232" s="114">
        <f t="shared" si="59"/>
        <v>0</v>
      </c>
      <c r="H232" s="112"/>
      <c r="I232" s="112"/>
      <c r="J232" s="115"/>
      <c r="K232" s="115"/>
      <c r="L232" s="112"/>
      <c r="M232" s="110">
        <f t="shared" si="52"/>
        <v>0</v>
      </c>
      <c r="N232" s="112"/>
      <c r="O232" s="112"/>
      <c r="P232" s="112"/>
      <c r="Q232" s="112"/>
      <c r="R232" s="112"/>
      <c r="S232" s="112">
        <f t="shared" si="61"/>
        <v>0</v>
      </c>
      <c r="T232" s="106" t="e">
        <f t="shared" si="60"/>
        <v>#DIV/0!</v>
      </c>
      <c r="U232" s="111">
        <f t="shared" si="62"/>
        <v>0</v>
      </c>
      <c r="V232" s="111">
        <f t="shared" si="63"/>
        <v>0</v>
      </c>
      <c r="W232" s="111">
        <f t="shared" si="64"/>
        <v>0</v>
      </c>
      <c r="X232" s="111">
        <f t="shared" si="56"/>
        <v>0</v>
      </c>
      <c r="Y232" s="111">
        <f t="shared" si="65"/>
        <v>0</v>
      </c>
      <c r="Z232" s="111">
        <f t="shared" si="58"/>
        <v>0</v>
      </c>
    </row>
    <row r="233" spans="1:26" ht="12.75" thickBot="1" x14ac:dyDescent="0.25">
      <c r="A233" s="115">
        <v>3962</v>
      </c>
      <c r="B233" s="146" t="s">
        <v>291</v>
      </c>
      <c r="C233" s="112"/>
      <c r="D233" s="112"/>
      <c r="E233" s="112"/>
      <c r="F233" s="112"/>
      <c r="G233" s="114">
        <f t="shared" si="59"/>
        <v>0</v>
      </c>
      <c r="H233" s="112"/>
      <c r="I233" s="112"/>
      <c r="J233" s="115"/>
      <c r="K233" s="115"/>
      <c r="L233" s="112"/>
      <c r="M233" s="110">
        <f t="shared" si="52"/>
        <v>0</v>
      </c>
      <c r="N233" s="112"/>
      <c r="O233" s="112"/>
      <c r="P233" s="112"/>
      <c r="Q233" s="112"/>
      <c r="R233" s="112"/>
      <c r="S233" s="112">
        <f t="shared" si="61"/>
        <v>0</v>
      </c>
      <c r="T233" s="106" t="e">
        <f t="shared" si="60"/>
        <v>#DIV/0!</v>
      </c>
      <c r="U233" s="111">
        <f t="shared" si="62"/>
        <v>0</v>
      </c>
      <c r="V233" s="111">
        <f t="shared" si="63"/>
        <v>0</v>
      </c>
      <c r="W233" s="111">
        <f t="shared" si="64"/>
        <v>0</v>
      </c>
      <c r="X233" s="111">
        <f t="shared" si="56"/>
        <v>0</v>
      </c>
      <c r="Y233" s="111">
        <f t="shared" si="65"/>
        <v>0</v>
      </c>
      <c r="Z233" s="111">
        <f t="shared" si="58"/>
        <v>0</v>
      </c>
    </row>
    <row r="234" spans="1:26" ht="24.75" thickBot="1" x14ac:dyDescent="0.25">
      <c r="A234" s="115">
        <v>3981</v>
      </c>
      <c r="B234" s="146" t="s">
        <v>292</v>
      </c>
      <c r="C234" s="112"/>
      <c r="D234" s="112"/>
      <c r="E234" s="112"/>
      <c r="F234" s="112"/>
      <c r="G234" s="114">
        <f t="shared" si="59"/>
        <v>0</v>
      </c>
      <c r="H234" s="112"/>
      <c r="I234" s="112"/>
      <c r="J234" s="115"/>
      <c r="K234" s="115"/>
      <c r="L234" s="112"/>
      <c r="M234" s="110">
        <f t="shared" si="52"/>
        <v>0</v>
      </c>
      <c r="N234" s="112"/>
      <c r="O234" s="112"/>
      <c r="P234" s="112"/>
      <c r="Q234" s="112"/>
      <c r="R234" s="112"/>
      <c r="S234" s="112">
        <f t="shared" si="61"/>
        <v>0</v>
      </c>
      <c r="T234" s="106" t="e">
        <f t="shared" si="60"/>
        <v>#DIV/0!</v>
      </c>
      <c r="U234" s="111">
        <f t="shared" si="62"/>
        <v>0</v>
      </c>
      <c r="V234" s="111">
        <f t="shared" si="63"/>
        <v>0</v>
      </c>
      <c r="W234" s="111">
        <f t="shared" si="64"/>
        <v>0</v>
      </c>
      <c r="X234" s="111">
        <f t="shared" si="56"/>
        <v>0</v>
      </c>
      <c r="Y234" s="111">
        <f t="shared" si="65"/>
        <v>0</v>
      </c>
      <c r="Z234" s="111">
        <f t="shared" si="58"/>
        <v>0</v>
      </c>
    </row>
    <row r="235" spans="1:26" ht="12.75" thickBot="1" x14ac:dyDescent="0.25">
      <c r="A235" s="115">
        <v>3991</v>
      </c>
      <c r="B235" s="146" t="s">
        <v>293</v>
      </c>
      <c r="C235" s="112"/>
      <c r="D235" s="112"/>
      <c r="E235" s="112"/>
      <c r="F235" s="112"/>
      <c r="G235" s="114">
        <f t="shared" si="59"/>
        <v>0</v>
      </c>
      <c r="H235" s="112"/>
      <c r="I235" s="112"/>
      <c r="J235" s="115"/>
      <c r="K235" s="115"/>
      <c r="L235" s="112"/>
      <c r="M235" s="110">
        <f t="shared" si="52"/>
        <v>0</v>
      </c>
      <c r="N235" s="112"/>
      <c r="O235" s="112"/>
      <c r="P235" s="112"/>
      <c r="Q235" s="112"/>
      <c r="R235" s="112"/>
      <c r="S235" s="112">
        <f t="shared" si="61"/>
        <v>0</v>
      </c>
      <c r="T235" s="106" t="e">
        <f t="shared" si="60"/>
        <v>#DIV/0!</v>
      </c>
      <c r="U235" s="111">
        <f t="shared" si="62"/>
        <v>0</v>
      </c>
      <c r="V235" s="111">
        <f t="shared" si="63"/>
        <v>0</v>
      </c>
      <c r="W235" s="111">
        <f t="shared" si="64"/>
        <v>0</v>
      </c>
      <c r="X235" s="111">
        <f t="shared" si="56"/>
        <v>0</v>
      </c>
      <c r="Y235" s="111">
        <f t="shared" si="65"/>
        <v>0</v>
      </c>
      <c r="Z235" s="111">
        <f t="shared" si="58"/>
        <v>0</v>
      </c>
    </row>
    <row r="236" spans="1:26" ht="12.75" thickBot="1" x14ac:dyDescent="0.25">
      <c r="A236" s="115">
        <v>3992</v>
      </c>
      <c r="B236" s="146" t="s">
        <v>294</v>
      </c>
      <c r="C236" s="112"/>
      <c r="D236" s="112"/>
      <c r="E236" s="112"/>
      <c r="F236" s="112"/>
      <c r="G236" s="114">
        <f t="shared" si="59"/>
        <v>0</v>
      </c>
      <c r="H236" s="112"/>
      <c r="I236" s="112"/>
      <c r="J236" s="115"/>
      <c r="K236" s="115"/>
      <c r="L236" s="112"/>
      <c r="M236" s="110">
        <f t="shared" si="52"/>
        <v>0</v>
      </c>
      <c r="N236" s="112"/>
      <c r="O236" s="112"/>
      <c r="P236" s="112"/>
      <c r="Q236" s="112"/>
      <c r="R236" s="112"/>
      <c r="S236" s="112">
        <f t="shared" si="61"/>
        <v>0</v>
      </c>
      <c r="T236" s="106" t="e">
        <f t="shared" si="60"/>
        <v>#DIV/0!</v>
      </c>
      <c r="U236" s="111">
        <f t="shared" si="62"/>
        <v>0</v>
      </c>
      <c r="V236" s="111">
        <f t="shared" si="63"/>
        <v>0</v>
      </c>
      <c r="W236" s="111">
        <f t="shared" si="64"/>
        <v>0</v>
      </c>
      <c r="X236" s="111">
        <f t="shared" si="56"/>
        <v>0</v>
      </c>
      <c r="Y236" s="111">
        <f t="shared" si="65"/>
        <v>0</v>
      </c>
      <c r="Z236" s="111">
        <f t="shared" si="58"/>
        <v>0</v>
      </c>
    </row>
    <row r="237" spans="1:26" ht="12.75" thickBot="1" x14ac:dyDescent="0.25">
      <c r="A237" s="115">
        <v>3993</v>
      </c>
      <c r="B237" s="146" t="s">
        <v>295</v>
      </c>
      <c r="C237" s="112"/>
      <c r="D237" s="112"/>
      <c r="E237" s="112"/>
      <c r="F237" s="112"/>
      <c r="G237" s="114">
        <f t="shared" si="59"/>
        <v>0</v>
      </c>
      <c r="H237" s="112"/>
      <c r="I237" s="112"/>
      <c r="J237" s="115"/>
      <c r="K237" s="115"/>
      <c r="L237" s="112"/>
      <c r="M237" s="110">
        <f t="shared" si="52"/>
        <v>0</v>
      </c>
      <c r="N237" s="112"/>
      <c r="O237" s="112"/>
      <c r="P237" s="112"/>
      <c r="Q237" s="112"/>
      <c r="R237" s="112"/>
      <c r="S237" s="112">
        <f t="shared" si="61"/>
        <v>0</v>
      </c>
      <c r="T237" s="106" t="e">
        <f t="shared" si="60"/>
        <v>#DIV/0!</v>
      </c>
      <c r="U237" s="111">
        <f t="shared" si="62"/>
        <v>0</v>
      </c>
      <c r="V237" s="111">
        <f t="shared" si="63"/>
        <v>0</v>
      </c>
      <c r="W237" s="111">
        <f t="shared" si="64"/>
        <v>0</v>
      </c>
      <c r="X237" s="111">
        <f t="shared" si="56"/>
        <v>0</v>
      </c>
      <c r="Y237" s="111">
        <f t="shared" si="65"/>
        <v>0</v>
      </c>
      <c r="Z237" s="111">
        <f t="shared" si="58"/>
        <v>0</v>
      </c>
    </row>
    <row r="238" spans="1:26" ht="12.75" thickBot="1" x14ac:dyDescent="0.25">
      <c r="A238" s="115">
        <v>3994</v>
      </c>
      <c r="B238" s="146" t="s">
        <v>296</v>
      </c>
      <c r="C238" s="112"/>
      <c r="D238" s="112"/>
      <c r="E238" s="112"/>
      <c r="F238" s="112"/>
      <c r="G238" s="114">
        <f t="shared" si="59"/>
        <v>0</v>
      </c>
      <c r="H238" s="112"/>
      <c r="I238" s="112"/>
      <c r="J238" s="115"/>
      <c r="K238" s="115"/>
      <c r="L238" s="112"/>
      <c r="M238" s="110">
        <f t="shared" si="52"/>
        <v>0</v>
      </c>
      <c r="N238" s="112"/>
      <c r="O238" s="112"/>
      <c r="P238" s="112"/>
      <c r="Q238" s="112"/>
      <c r="R238" s="112"/>
      <c r="S238" s="112">
        <f t="shared" si="61"/>
        <v>0</v>
      </c>
      <c r="T238" s="106" t="e">
        <f t="shared" si="60"/>
        <v>#DIV/0!</v>
      </c>
      <c r="U238" s="111">
        <f t="shared" si="62"/>
        <v>0</v>
      </c>
      <c r="V238" s="111">
        <f t="shared" si="63"/>
        <v>0</v>
      </c>
      <c r="W238" s="111">
        <f t="shared" si="64"/>
        <v>0</v>
      </c>
      <c r="X238" s="111">
        <f t="shared" si="56"/>
        <v>0</v>
      </c>
      <c r="Y238" s="111">
        <f t="shared" si="65"/>
        <v>0</v>
      </c>
      <c r="Z238" s="111">
        <f t="shared" si="58"/>
        <v>0</v>
      </c>
    </row>
    <row r="239" spans="1:26" ht="12.75" thickBot="1" x14ac:dyDescent="0.25">
      <c r="A239" s="115">
        <v>3995</v>
      </c>
      <c r="B239" s="146" t="s">
        <v>297</v>
      </c>
      <c r="C239" s="112"/>
      <c r="D239" s="112"/>
      <c r="E239" s="112"/>
      <c r="F239" s="112"/>
      <c r="G239" s="114">
        <f t="shared" si="59"/>
        <v>0</v>
      </c>
      <c r="H239" s="112"/>
      <c r="I239" s="112"/>
      <c r="J239" s="115"/>
      <c r="K239" s="115"/>
      <c r="L239" s="112"/>
      <c r="M239" s="110">
        <f t="shared" si="52"/>
        <v>0</v>
      </c>
      <c r="N239" s="112"/>
      <c r="O239" s="112"/>
      <c r="P239" s="112"/>
      <c r="Q239" s="112"/>
      <c r="R239" s="112"/>
      <c r="S239" s="112">
        <f t="shared" si="61"/>
        <v>0</v>
      </c>
      <c r="T239" s="106" t="e">
        <f t="shared" si="60"/>
        <v>#DIV/0!</v>
      </c>
      <c r="U239" s="111">
        <f t="shared" si="62"/>
        <v>0</v>
      </c>
      <c r="V239" s="111">
        <f t="shared" si="63"/>
        <v>0</v>
      </c>
      <c r="W239" s="111">
        <f t="shared" si="64"/>
        <v>0</v>
      </c>
      <c r="X239" s="111">
        <f t="shared" si="56"/>
        <v>0</v>
      </c>
      <c r="Y239" s="111">
        <f t="shared" si="65"/>
        <v>0</v>
      </c>
      <c r="Z239" s="111">
        <f t="shared" si="58"/>
        <v>0</v>
      </c>
    </row>
    <row r="240" spans="1:26" ht="12.75" thickBot="1" x14ac:dyDescent="0.25">
      <c r="A240" s="119">
        <v>3996</v>
      </c>
      <c r="B240" s="148" t="s">
        <v>298</v>
      </c>
      <c r="C240" s="118"/>
      <c r="D240" s="118"/>
      <c r="E240" s="118"/>
      <c r="F240" s="118"/>
      <c r="G240" s="122">
        <f t="shared" si="59"/>
        <v>0</v>
      </c>
      <c r="H240" s="118"/>
      <c r="I240" s="118"/>
      <c r="J240" s="119"/>
      <c r="K240" s="119"/>
      <c r="L240" s="118"/>
      <c r="M240" s="123">
        <f t="shared" si="52"/>
        <v>0</v>
      </c>
      <c r="N240" s="118"/>
      <c r="O240" s="118"/>
      <c r="P240" s="118"/>
      <c r="Q240" s="118"/>
      <c r="R240" s="118"/>
      <c r="S240" s="118">
        <f t="shared" si="61"/>
        <v>0</v>
      </c>
      <c r="T240" s="106" t="e">
        <f t="shared" si="60"/>
        <v>#DIV/0!</v>
      </c>
      <c r="U240" s="121">
        <f t="shared" si="62"/>
        <v>0</v>
      </c>
      <c r="V240" s="121">
        <f t="shared" si="63"/>
        <v>0</v>
      </c>
      <c r="W240" s="121">
        <f t="shared" si="64"/>
        <v>0</v>
      </c>
      <c r="X240" s="121">
        <f t="shared" si="56"/>
        <v>0</v>
      </c>
      <c r="Y240" s="121">
        <f t="shared" si="65"/>
        <v>0</v>
      </c>
      <c r="Z240" s="121">
        <f t="shared" si="58"/>
        <v>0</v>
      </c>
    </row>
    <row r="241" spans="1:26" ht="24.75" thickBot="1" x14ac:dyDescent="0.25">
      <c r="A241" s="151">
        <v>4000</v>
      </c>
      <c r="B241" s="149" t="s">
        <v>648</v>
      </c>
      <c r="C241" s="105">
        <f t="shared" ref="C241:L241" si="66">SUM(C242:C341)</f>
        <v>10000</v>
      </c>
      <c r="D241" s="105">
        <f t="shared" si="66"/>
        <v>10000</v>
      </c>
      <c r="E241" s="105">
        <f t="shared" si="66"/>
        <v>0</v>
      </c>
      <c r="F241" s="105">
        <f t="shared" si="66"/>
        <v>0</v>
      </c>
      <c r="G241" s="105">
        <f>SUM(C241:F241)</f>
        <v>20000</v>
      </c>
      <c r="H241" s="105">
        <f t="shared" si="66"/>
        <v>10000</v>
      </c>
      <c r="I241" s="105">
        <f t="shared" si="66"/>
        <v>10000</v>
      </c>
      <c r="J241" s="105">
        <f t="shared" si="66"/>
        <v>0</v>
      </c>
      <c r="K241" s="105">
        <f t="shared" si="66"/>
        <v>0</v>
      </c>
      <c r="L241" s="105">
        <f t="shared" si="66"/>
        <v>0</v>
      </c>
      <c r="M241" s="105">
        <f>SUM(H241:L241)</f>
        <v>20000</v>
      </c>
      <c r="N241" s="105">
        <f t="shared" ref="N241:Y241" si="67">SUM(N242:N341)</f>
        <v>0</v>
      </c>
      <c r="O241" s="105">
        <f t="shared" si="67"/>
        <v>0</v>
      </c>
      <c r="P241" s="105">
        <f t="shared" si="67"/>
        <v>0</v>
      </c>
      <c r="Q241" s="105">
        <f t="shared" si="67"/>
        <v>0</v>
      </c>
      <c r="R241" s="105">
        <f t="shared" si="67"/>
        <v>0</v>
      </c>
      <c r="S241" s="105">
        <f>SUM(N241:R241)</f>
        <v>0</v>
      </c>
      <c r="T241" s="106">
        <f t="shared" si="60"/>
        <v>0</v>
      </c>
      <c r="U241" s="105">
        <f t="shared" si="67"/>
        <v>10000</v>
      </c>
      <c r="V241" s="105">
        <f t="shared" si="67"/>
        <v>10000</v>
      </c>
      <c r="W241" s="105">
        <f t="shared" si="67"/>
        <v>0</v>
      </c>
      <c r="X241" s="105">
        <f t="shared" si="67"/>
        <v>0</v>
      </c>
      <c r="Y241" s="105">
        <f t="shared" si="67"/>
        <v>0</v>
      </c>
      <c r="Z241" s="107">
        <f>SUM(U241:Y241)</f>
        <v>20000</v>
      </c>
    </row>
    <row r="242" spans="1:26" ht="12.75" thickBot="1" x14ac:dyDescent="0.25">
      <c r="A242" s="116">
        <v>4111</v>
      </c>
      <c r="B242" s="145" t="s">
        <v>299</v>
      </c>
      <c r="C242" s="108"/>
      <c r="D242" s="108"/>
      <c r="E242" s="108"/>
      <c r="F242" s="108"/>
      <c r="G242" s="109">
        <f>SUM(C242:E242)</f>
        <v>0</v>
      </c>
      <c r="H242" s="108"/>
      <c r="I242" s="108"/>
      <c r="J242" s="116"/>
      <c r="K242" s="116"/>
      <c r="L242" s="108"/>
      <c r="M242" s="110">
        <f>SUM(H242:L242)</f>
        <v>0</v>
      </c>
      <c r="N242" s="108"/>
      <c r="O242" s="108"/>
      <c r="P242" s="108"/>
      <c r="Q242" s="108"/>
      <c r="R242" s="108"/>
      <c r="S242" s="108">
        <f t="shared" ref="S242:S305" si="68">SUM(N242:R242)</f>
        <v>0</v>
      </c>
      <c r="T242" s="106" t="e">
        <f t="shared" si="60"/>
        <v>#DIV/0!</v>
      </c>
      <c r="U242" s="111">
        <f t="shared" ref="U242:U273" si="69">H242-N242</f>
        <v>0</v>
      </c>
      <c r="V242" s="111">
        <f t="shared" ref="V242:V273" si="70">+I242-O242</f>
        <v>0</v>
      </c>
      <c r="W242" s="111">
        <f t="shared" ref="W242:W273" si="71">J242-P242</f>
        <v>0</v>
      </c>
      <c r="X242" s="111">
        <f t="shared" ref="X242:X305" si="72">K242-Q242</f>
        <v>0</v>
      </c>
      <c r="Y242" s="111">
        <f t="shared" ref="Y242:Y273" si="73">L242-R242</f>
        <v>0</v>
      </c>
      <c r="Z242" s="111">
        <f t="shared" ref="Z242:Z305" si="74">SUM(U242:Y242)</f>
        <v>0</v>
      </c>
    </row>
    <row r="243" spans="1:26" ht="12.75" thickBot="1" x14ac:dyDescent="0.25">
      <c r="A243" s="115">
        <v>4112</v>
      </c>
      <c r="B243" s="146" t="s">
        <v>300</v>
      </c>
      <c r="C243" s="112"/>
      <c r="D243" s="112"/>
      <c r="E243" s="112"/>
      <c r="F243" s="108"/>
      <c r="G243" s="109">
        <f t="shared" ref="G243:G306" si="75">SUM(C243:E243)</f>
        <v>0</v>
      </c>
      <c r="H243" s="112"/>
      <c r="I243" s="112"/>
      <c r="J243" s="115"/>
      <c r="K243" s="115"/>
      <c r="L243" s="112"/>
      <c r="M243" s="110">
        <f t="shared" ref="M243:M306" si="76">SUM(H243:L243)</f>
        <v>0</v>
      </c>
      <c r="N243" s="112"/>
      <c r="O243" s="112"/>
      <c r="P243" s="112"/>
      <c r="Q243" s="108"/>
      <c r="R243" s="108"/>
      <c r="S243" s="108">
        <f t="shared" si="68"/>
        <v>0</v>
      </c>
      <c r="T243" s="106" t="e">
        <f t="shared" si="60"/>
        <v>#DIV/0!</v>
      </c>
      <c r="U243" s="111">
        <f t="shared" si="69"/>
        <v>0</v>
      </c>
      <c r="V243" s="111">
        <f t="shared" si="70"/>
        <v>0</v>
      </c>
      <c r="W243" s="111">
        <f t="shared" si="71"/>
        <v>0</v>
      </c>
      <c r="X243" s="111">
        <f t="shared" si="72"/>
        <v>0</v>
      </c>
      <c r="Y243" s="111">
        <f t="shared" si="73"/>
        <v>0</v>
      </c>
      <c r="Z243" s="111">
        <f t="shared" si="74"/>
        <v>0</v>
      </c>
    </row>
    <row r="244" spans="1:26" ht="24.75" thickBot="1" x14ac:dyDescent="0.25">
      <c r="A244" s="115">
        <v>4121</v>
      </c>
      <c r="B244" s="146" t="s">
        <v>301</v>
      </c>
      <c r="C244" s="112"/>
      <c r="D244" s="112"/>
      <c r="E244" s="112"/>
      <c r="F244" s="108"/>
      <c r="G244" s="109">
        <f t="shared" si="75"/>
        <v>0</v>
      </c>
      <c r="H244" s="112"/>
      <c r="I244" s="112"/>
      <c r="J244" s="115"/>
      <c r="K244" s="115"/>
      <c r="L244" s="112"/>
      <c r="M244" s="110">
        <f t="shared" si="76"/>
        <v>0</v>
      </c>
      <c r="N244" s="112"/>
      <c r="O244" s="112"/>
      <c r="P244" s="112"/>
      <c r="Q244" s="108"/>
      <c r="R244" s="108"/>
      <c r="S244" s="108">
        <f t="shared" si="68"/>
        <v>0</v>
      </c>
      <c r="T244" s="106" t="e">
        <f t="shared" si="60"/>
        <v>#DIV/0!</v>
      </c>
      <c r="U244" s="111">
        <f t="shared" si="69"/>
        <v>0</v>
      </c>
      <c r="V244" s="111">
        <f t="shared" si="70"/>
        <v>0</v>
      </c>
      <c r="W244" s="111">
        <f t="shared" si="71"/>
        <v>0</v>
      </c>
      <c r="X244" s="111">
        <f t="shared" si="72"/>
        <v>0</v>
      </c>
      <c r="Y244" s="111">
        <f t="shared" si="73"/>
        <v>0</v>
      </c>
      <c r="Z244" s="111">
        <f t="shared" si="74"/>
        <v>0</v>
      </c>
    </row>
    <row r="245" spans="1:26" ht="24.75" thickBot="1" x14ac:dyDescent="0.25">
      <c r="A245" s="115">
        <v>4122</v>
      </c>
      <c r="B245" s="146" t="s">
        <v>302</v>
      </c>
      <c r="C245" s="112"/>
      <c r="D245" s="112"/>
      <c r="E245" s="112"/>
      <c r="F245" s="108"/>
      <c r="G245" s="109">
        <f t="shared" si="75"/>
        <v>0</v>
      </c>
      <c r="H245" s="112"/>
      <c r="I245" s="112"/>
      <c r="J245" s="115"/>
      <c r="K245" s="115"/>
      <c r="L245" s="112"/>
      <c r="M245" s="110">
        <f t="shared" si="76"/>
        <v>0</v>
      </c>
      <c r="N245" s="112"/>
      <c r="O245" s="112"/>
      <c r="P245" s="112"/>
      <c r="Q245" s="108"/>
      <c r="R245" s="108"/>
      <c r="S245" s="108">
        <f t="shared" si="68"/>
        <v>0</v>
      </c>
      <c r="T245" s="106" t="e">
        <f t="shared" si="60"/>
        <v>#DIV/0!</v>
      </c>
      <c r="U245" s="111">
        <f t="shared" si="69"/>
        <v>0</v>
      </c>
      <c r="V245" s="111">
        <f t="shared" si="70"/>
        <v>0</v>
      </c>
      <c r="W245" s="111">
        <f t="shared" si="71"/>
        <v>0</v>
      </c>
      <c r="X245" s="111">
        <f t="shared" si="72"/>
        <v>0</v>
      </c>
      <c r="Y245" s="111">
        <f t="shared" si="73"/>
        <v>0</v>
      </c>
      <c r="Z245" s="111">
        <f t="shared" si="74"/>
        <v>0</v>
      </c>
    </row>
    <row r="246" spans="1:26" ht="24.75" thickBot="1" x14ac:dyDescent="0.25">
      <c r="A246" s="115">
        <v>4123</v>
      </c>
      <c r="B246" s="146" t="s">
        <v>303</v>
      </c>
      <c r="C246" s="112"/>
      <c r="D246" s="112"/>
      <c r="E246" s="112"/>
      <c r="F246" s="108"/>
      <c r="G246" s="109">
        <f t="shared" si="75"/>
        <v>0</v>
      </c>
      <c r="H246" s="112"/>
      <c r="I246" s="112"/>
      <c r="J246" s="115"/>
      <c r="K246" s="115"/>
      <c r="L246" s="112"/>
      <c r="M246" s="110">
        <f t="shared" si="76"/>
        <v>0</v>
      </c>
      <c r="N246" s="112"/>
      <c r="O246" s="112"/>
      <c r="P246" s="112"/>
      <c r="Q246" s="108"/>
      <c r="R246" s="108"/>
      <c r="S246" s="108">
        <f t="shared" si="68"/>
        <v>0</v>
      </c>
      <c r="T246" s="106" t="e">
        <f t="shared" si="60"/>
        <v>#DIV/0!</v>
      </c>
      <c r="U246" s="111">
        <f t="shared" si="69"/>
        <v>0</v>
      </c>
      <c r="V246" s="111">
        <f t="shared" si="70"/>
        <v>0</v>
      </c>
      <c r="W246" s="111">
        <f t="shared" si="71"/>
        <v>0</v>
      </c>
      <c r="X246" s="111">
        <f t="shared" si="72"/>
        <v>0</v>
      </c>
      <c r="Y246" s="111">
        <f t="shared" si="73"/>
        <v>0</v>
      </c>
      <c r="Z246" s="111">
        <f t="shared" si="74"/>
        <v>0</v>
      </c>
    </row>
    <row r="247" spans="1:26" ht="24.75" thickBot="1" x14ac:dyDescent="0.25">
      <c r="A247" s="115">
        <v>4124</v>
      </c>
      <c r="B247" s="146" t="s">
        <v>304</v>
      </c>
      <c r="C247" s="112"/>
      <c r="D247" s="112"/>
      <c r="E247" s="112"/>
      <c r="F247" s="108"/>
      <c r="G247" s="109">
        <f t="shared" si="75"/>
        <v>0</v>
      </c>
      <c r="H247" s="112"/>
      <c r="I247" s="112"/>
      <c r="J247" s="115"/>
      <c r="K247" s="115"/>
      <c r="L247" s="112"/>
      <c r="M247" s="110">
        <f t="shared" si="76"/>
        <v>0</v>
      </c>
      <c r="N247" s="112"/>
      <c r="O247" s="112"/>
      <c r="P247" s="112"/>
      <c r="Q247" s="108"/>
      <c r="R247" s="108"/>
      <c r="S247" s="108">
        <f t="shared" si="68"/>
        <v>0</v>
      </c>
      <c r="T247" s="106" t="e">
        <f t="shared" si="60"/>
        <v>#DIV/0!</v>
      </c>
      <c r="U247" s="111">
        <f t="shared" si="69"/>
        <v>0</v>
      </c>
      <c r="V247" s="111">
        <f t="shared" si="70"/>
        <v>0</v>
      </c>
      <c r="W247" s="111">
        <f t="shared" si="71"/>
        <v>0</v>
      </c>
      <c r="X247" s="111">
        <f t="shared" si="72"/>
        <v>0</v>
      </c>
      <c r="Y247" s="111">
        <f t="shared" si="73"/>
        <v>0</v>
      </c>
      <c r="Z247" s="111">
        <f t="shared" si="74"/>
        <v>0</v>
      </c>
    </row>
    <row r="248" spans="1:26" ht="29.25" customHeight="1" thickBot="1" x14ac:dyDescent="0.25">
      <c r="A248" s="115">
        <v>4125</v>
      </c>
      <c r="B248" s="146" t="s">
        <v>305</v>
      </c>
      <c r="C248" s="112"/>
      <c r="D248" s="112"/>
      <c r="E248" s="112"/>
      <c r="F248" s="108"/>
      <c r="G248" s="109">
        <f t="shared" si="75"/>
        <v>0</v>
      </c>
      <c r="H248" s="112"/>
      <c r="I248" s="112"/>
      <c r="J248" s="115"/>
      <c r="K248" s="115"/>
      <c r="L248" s="112"/>
      <c r="M248" s="110">
        <f t="shared" si="76"/>
        <v>0</v>
      </c>
      <c r="N248" s="112"/>
      <c r="O248" s="112"/>
      <c r="P248" s="112"/>
      <c r="Q248" s="108"/>
      <c r="R248" s="108"/>
      <c r="S248" s="108">
        <f t="shared" si="68"/>
        <v>0</v>
      </c>
      <c r="T248" s="106" t="e">
        <f t="shared" si="60"/>
        <v>#DIV/0!</v>
      </c>
      <c r="U248" s="111">
        <f t="shared" si="69"/>
        <v>0</v>
      </c>
      <c r="V248" s="111">
        <f t="shared" si="70"/>
        <v>0</v>
      </c>
      <c r="W248" s="111">
        <f t="shared" si="71"/>
        <v>0</v>
      </c>
      <c r="X248" s="111">
        <f t="shared" si="72"/>
        <v>0</v>
      </c>
      <c r="Y248" s="111">
        <f t="shared" si="73"/>
        <v>0</v>
      </c>
      <c r="Z248" s="111">
        <f t="shared" si="74"/>
        <v>0</v>
      </c>
    </row>
    <row r="249" spans="1:26" ht="24.75" thickBot="1" x14ac:dyDescent="0.25">
      <c r="A249" s="115">
        <v>4126</v>
      </c>
      <c r="B249" s="146" t="s">
        <v>306</v>
      </c>
      <c r="C249" s="112"/>
      <c r="D249" s="112"/>
      <c r="E249" s="112"/>
      <c r="F249" s="108"/>
      <c r="G249" s="109">
        <f t="shared" si="75"/>
        <v>0</v>
      </c>
      <c r="H249" s="112"/>
      <c r="I249" s="112"/>
      <c r="J249" s="115"/>
      <c r="K249" s="115"/>
      <c r="L249" s="112"/>
      <c r="M249" s="110">
        <f t="shared" si="76"/>
        <v>0</v>
      </c>
      <c r="N249" s="112"/>
      <c r="O249" s="112"/>
      <c r="P249" s="112"/>
      <c r="Q249" s="108"/>
      <c r="R249" s="108"/>
      <c r="S249" s="108">
        <f t="shared" si="68"/>
        <v>0</v>
      </c>
      <c r="T249" s="106" t="e">
        <f t="shared" si="60"/>
        <v>#DIV/0!</v>
      </c>
      <c r="U249" s="111">
        <f t="shared" si="69"/>
        <v>0</v>
      </c>
      <c r="V249" s="111">
        <f t="shared" si="70"/>
        <v>0</v>
      </c>
      <c r="W249" s="111">
        <f t="shared" si="71"/>
        <v>0</v>
      </c>
      <c r="X249" s="111">
        <f t="shared" si="72"/>
        <v>0</v>
      </c>
      <c r="Y249" s="111">
        <f t="shared" si="73"/>
        <v>0</v>
      </c>
      <c r="Z249" s="111">
        <f t="shared" si="74"/>
        <v>0</v>
      </c>
    </row>
    <row r="250" spans="1:26" ht="30" customHeight="1" thickBot="1" x14ac:dyDescent="0.25">
      <c r="A250" s="115">
        <v>4127</v>
      </c>
      <c r="B250" s="146" t="s">
        <v>307</v>
      </c>
      <c r="C250" s="112"/>
      <c r="D250" s="112"/>
      <c r="E250" s="112"/>
      <c r="F250" s="108"/>
      <c r="G250" s="109">
        <f t="shared" si="75"/>
        <v>0</v>
      </c>
      <c r="H250" s="112"/>
      <c r="I250" s="112"/>
      <c r="J250" s="115"/>
      <c r="K250" s="115"/>
      <c r="L250" s="112"/>
      <c r="M250" s="110">
        <f t="shared" si="76"/>
        <v>0</v>
      </c>
      <c r="N250" s="112"/>
      <c r="O250" s="112"/>
      <c r="P250" s="112"/>
      <c r="Q250" s="108"/>
      <c r="R250" s="108"/>
      <c r="S250" s="108">
        <f t="shared" si="68"/>
        <v>0</v>
      </c>
      <c r="T250" s="106" t="e">
        <f t="shared" si="60"/>
        <v>#DIV/0!</v>
      </c>
      <c r="U250" s="111">
        <f t="shared" si="69"/>
        <v>0</v>
      </c>
      <c r="V250" s="111">
        <f t="shared" si="70"/>
        <v>0</v>
      </c>
      <c r="W250" s="111">
        <f t="shared" si="71"/>
        <v>0</v>
      </c>
      <c r="X250" s="111">
        <f t="shared" si="72"/>
        <v>0</v>
      </c>
      <c r="Y250" s="111">
        <f t="shared" si="73"/>
        <v>0</v>
      </c>
      <c r="Z250" s="111">
        <f t="shared" si="74"/>
        <v>0</v>
      </c>
    </row>
    <row r="251" spans="1:26" ht="36.75" thickBot="1" x14ac:dyDescent="0.25">
      <c r="A251" s="115">
        <v>4128</v>
      </c>
      <c r="B251" s="146" t="s">
        <v>308</v>
      </c>
      <c r="C251" s="112"/>
      <c r="D251" s="112"/>
      <c r="E251" s="112"/>
      <c r="F251" s="108"/>
      <c r="G251" s="109">
        <f t="shared" si="75"/>
        <v>0</v>
      </c>
      <c r="H251" s="112"/>
      <c r="I251" s="112"/>
      <c r="J251" s="115"/>
      <c r="K251" s="115"/>
      <c r="L251" s="112"/>
      <c r="M251" s="110">
        <f t="shared" si="76"/>
        <v>0</v>
      </c>
      <c r="N251" s="112"/>
      <c r="O251" s="112"/>
      <c r="P251" s="112"/>
      <c r="Q251" s="108"/>
      <c r="R251" s="108"/>
      <c r="S251" s="108">
        <f t="shared" si="68"/>
        <v>0</v>
      </c>
      <c r="T251" s="106" t="e">
        <f t="shared" si="60"/>
        <v>#DIV/0!</v>
      </c>
      <c r="U251" s="111">
        <f t="shared" si="69"/>
        <v>0</v>
      </c>
      <c r="V251" s="111">
        <f t="shared" si="70"/>
        <v>0</v>
      </c>
      <c r="W251" s="111">
        <f t="shared" si="71"/>
        <v>0</v>
      </c>
      <c r="X251" s="111">
        <f t="shared" si="72"/>
        <v>0</v>
      </c>
      <c r="Y251" s="111">
        <f t="shared" si="73"/>
        <v>0</v>
      </c>
      <c r="Z251" s="111">
        <f t="shared" si="74"/>
        <v>0</v>
      </c>
    </row>
    <row r="252" spans="1:26" ht="24.75" thickBot="1" x14ac:dyDescent="0.25">
      <c r="A252" s="115">
        <v>4129</v>
      </c>
      <c r="B252" s="146" t="s">
        <v>309</v>
      </c>
      <c r="C252" s="112"/>
      <c r="D252" s="112"/>
      <c r="E252" s="112"/>
      <c r="F252" s="108"/>
      <c r="G252" s="109">
        <f t="shared" si="75"/>
        <v>0</v>
      </c>
      <c r="H252" s="112"/>
      <c r="I252" s="112"/>
      <c r="J252" s="115"/>
      <c r="K252" s="115"/>
      <c r="L252" s="112"/>
      <c r="M252" s="110">
        <f t="shared" si="76"/>
        <v>0</v>
      </c>
      <c r="N252" s="112"/>
      <c r="O252" s="112"/>
      <c r="P252" s="112"/>
      <c r="Q252" s="108"/>
      <c r="R252" s="108"/>
      <c r="S252" s="108">
        <f t="shared" si="68"/>
        <v>0</v>
      </c>
      <c r="T252" s="106" t="e">
        <f t="shared" si="60"/>
        <v>#DIV/0!</v>
      </c>
      <c r="U252" s="111">
        <f t="shared" si="69"/>
        <v>0</v>
      </c>
      <c r="V252" s="111">
        <f t="shared" si="70"/>
        <v>0</v>
      </c>
      <c r="W252" s="111">
        <f t="shared" si="71"/>
        <v>0</v>
      </c>
      <c r="X252" s="111">
        <f t="shared" si="72"/>
        <v>0</v>
      </c>
      <c r="Y252" s="111">
        <f t="shared" si="73"/>
        <v>0</v>
      </c>
      <c r="Z252" s="111">
        <f t="shared" si="74"/>
        <v>0</v>
      </c>
    </row>
    <row r="253" spans="1:26" ht="24.75" thickBot="1" x14ac:dyDescent="0.25">
      <c r="A253" s="115">
        <v>4131</v>
      </c>
      <c r="B253" s="146" t="s">
        <v>310</v>
      </c>
      <c r="C253" s="112"/>
      <c r="D253" s="112"/>
      <c r="E253" s="112"/>
      <c r="F253" s="108"/>
      <c r="G253" s="109">
        <f t="shared" si="75"/>
        <v>0</v>
      </c>
      <c r="H253" s="112"/>
      <c r="I253" s="112"/>
      <c r="J253" s="115"/>
      <c r="K253" s="115"/>
      <c r="L253" s="112"/>
      <c r="M253" s="110">
        <f t="shared" si="76"/>
        <v>0</v>
      </c>
      <c r="N253" s="112"/>
      <c r="O253" s="112"/>
      <c r="P253" s="112"/>
      <c r="Q253" s="108"/>
      <c r="R253" s="108"/>
      <c r="S253" s="108">
        <f t="shared" si="68"/>
        <v>0</v>
      </c>
      <c r="T253" s="106" t="e">
        <f t="shared" si="60"/>
        <v>#DIV/0!</v>
      </c>
      <c r="U253" s="111">
        <f t="shared" si="69"/>
        <v>0</v>
      </c>
      <c r="V253" s="111">
        <f t="shared" si="70"/>
        <v>0</v>
      </c>
      <c r="W253" s="111">
        <f t="shared" si="71"/>
        <v>0</v>
      </c>
      <c r="X253" s="111">
        <f t="shared" si="72"/>
        <v>0</v>
      </c>
      <c r="Y253" s="111">
        <f t="shared" si="73"/>
        <v>0</v>
      </c>
      <c r="Z253" s="111">
        <f t="shared" si="74"/>
        <v>0</v>
      </c>
    </row>
    <row r="254" spans="1:26" ht="24.75" thickBot="1" x14ac:dyDescent="0.25">
      <c r="A254" s="115">
        <v>4132</v>
      </c>
      <c r="B254" s="146" t="s">
        <v>311</v>
      </c>
      <c r="C254" s="112"/>
      <c r="D254" s="112"/>
      <c r="E254" s="112"/>
      <c r="F254" s="108"/>
      <c r="G254" s="109">
        <f t="shared" si="75"/>
        <v>0</v>
      </c>
      <c r="H254" s="112"/>
      <c r="I254" s="112"/>
      <c r="J254" s="115"/>
      <c r="K254" s="115"/>
      <c r="L254" s="112"/>
      <c r="M254" s="110">
        <f t="shared" si="76"/>
        <v>0</v>
      </c>
      <c r="N254" s="112"/>
      <c r="O254" s="112"/>
      <c r="P254" s="112"/>
      <c r="Q254" s="108"/>
      <c r="R254" s="108"/>
      <c r="S254" s="108">
        <f t="shared" si="68"/>
        <v>0</v>
      </c>
      <c r="T254" s="106" t="e">
        <f t="shared" si="60"/>
        <v>#DIV/0!</v>
      </c>
      <c r="U254" s="111">
        <f t="shared" si="69"/>
        <v>0</v>
      </c>
      <c r="V254" s="111">
        <f t="shared" si="70"/>
        <v>0</v>
      </c>
      <c r="W254" s="111">
        <f t="shared" si="71"/>
        <v>0</v>
      </c>
      <c r="X254" s="111">
        <f t="shared" si="72"/>
        <v>0</v>
      </c>
      <c r="Y254" s="111">
        <f t="shared" si="73"/>
        <v>0</v>
      </c>
      <c r="Z254" s="111">
        <f t="shared" si="74"/>
        <v>0</v>
      </c>
    </row>
    <row r="255" spans="1:26" ht="24.75" thickBot="1" x14ac:dyDescent="0.25">
      <c r="A255" s="115">
        <v>4133</v>
      </c>
      <c r="B255" s="146" t="s">
        <v>312</v>
      </c>
      <c r="C255" s="112"/>
      <c r="D255" s="112"/>
      <c r="E255" s="112"/>
      <c r="F255" s="108"/>
      <c r="G255" s="109">
        <f t="shared" si="75"/>
        <v>0</v>
      </c>
      <c r="H255" s="112"/>
      <c r="I255" s="112"/>
      <c r="J255" s="115"/>
      <c r="K255" s="115"/>
      <c r="L255" s="112"/>
      <c r="M255" s="110">
        <f t="shared" si="76"/>
        <v>0</v>
      </c>
      <c r="N255" s="112"/>
      <c r="O255" s="112"/>
      <c r="P255" s="112"/>
      <c r="Q255" s="108"/>
      <c r="R255" s="108"/>
      <c r="S255" s="108">
        <f t="shared" si="68"/>
        <v>0</v>
      </c>
      <c r="T255" s="106" t="e">
        <f t="shared" si="60"/>
        <v>#DIV/0!</v>
      </c>
      <c r="U255" s="111">
        <f t="shared" si="69"/>
        <v>0</v>
      </c>
      <c r="V255" s="111">
        <f t="shared" si="70"/>
        <v>0</v>
      </c>
      <c r="W255" s="111">
        <f t="shared" si="71"/>
        <v>0</v>
      </c>
      <c r="X255" s="111">
        <f t="shared" si="72"/>
        <v>0</v>
      </c>
      <c r="Y255" s="111">
        <f t="shared" si="73"/>
        <v>0</v>
      </c>
      <c r="Z255" s="111">
        <f t="shared" si="74"/>
        <v>0</v>
      </c>
    </row>
    <row r="256" spans="1:26" ht="24.75" thickBot="1" x14ac:dyDescent="0.25">
      <c r="A256" s="115">
        <v>4134</v>
      </c>
      <c r="B256" s="146" t="s">
        <v>313</v>
      </c>
      <c r="C256" s="112"/>
      <c r="D256" s="112"/>
      <c r="E256" s="112"/>
      <c r="F256" s="108"/>
      <c r="G256" s="109">
        <f t="shared" si="75"/>
        <v>0</v>
      </c>
      <c r="H256" s="112"/>
      <c r="I256" s="112"/>
      <c r="J256" s="115"/>
      <c r="K256" s="115"/>
      <c r="L256" s="112"/>
      <c r="M256" s="110">
        <f t="shared" si="76"/>
        <v>0</v>
      </c>
      <c r="N256" s="112"/>
      <c r="O256" s="112"/>
      <c r="P256" s="112"/>
      <c r="Q256" s="108"/>
      <c r="R256" s="108"/>
      <c r="S256" s="108">
        <f t="shared" si="68"/>
        <v>0</v>
      </c>
      <c r="T256" s="106" t="e">
        <f t="shared" si="60"/>
        <v>#DIV/0!</v>
      </c>
      <c r="U256" s="111">
        <f t="shared" si="69"/>
        <v>0</v>
      </c>
      <c r="V256" s="111">
        <f t="shared" si="70"/>
        <v>0</v>
      </c>
      <c r="W256" s="111">
        <f t="shared" si="71"/>
        <v>0</v>
      </c>
      <c r="X256" s="111">
        <f t="shared" si="72"/>
        <v>0</v>
      </c>
      <c r="Y256" s="111">
        <f t="shared" si="73"/>
        <v>0</v>
      </c>
      <c r="Z256" s="111">
        <f t="shared" si="74"/>
        <v>0</v>
      </c>
    </row>
    <row r="257" spans="1:26" ht="24.75" thickBot="1" x14ac:dyDescent="0.25">
      <c r="A257" s="115">
        <v>4135</v>
      </c>
      <c r="B257" s="146" t="s">
        <v>314</v>
      </c>
      <c r="C257" s="112"/>
      <c r="D257" s="112"/>
      <c r="E257" s="112"/>
      <c r="F257" s="108"/>
      <c r="G257" s="109">
        <f t="shared" si="75"/>
        <v>0</v>
      </c>
      <c r="H257" s="112"/>
      <c r="I257" s="112"/>
      <c r="J257" s="115"/>
      <c r="K257" s="115"/>
      <c r="L257" s="112"/>
      <c r="M257" s="110">
        <f t="shared" si="76"/>
        <v>0</v>
      </c>
      <c r="N257" s="112"/>
      <c r="O257" s="112"/>
      <c r="P257" s="112"/>
      <c r="Q257" s="108"/>
      <c r="R257" s="108"/>
      <c r="S257" s="108">
        <f t="shared" si="68"/>
        <v>0</v>
      </c>
      <c r="T257" s="106" t="e">
        <f t="shared" si="60"/>
        <v>#DIV/0!</v>
      </c>
      <c r="U257" s="111">
        <f t="shared" si="69"/>
        <v>0</v>
      </c>
      <c r="V257" s="111">
        <f t="shared" si="70"/>
        <v>0</v>
      </c>
      <c r="W257" s="111">
        <f t="shared" si="71"/>
        <v>0</v>
      </c>
      <c r="X257" s="111">
        <f t="shared" si="72"/>
        <v>0</v>
      </c>
      <c r="Y257" s="111">
        <f t="shared" si="73"/>
        <v>0</v>
      </c>
      <c r="Z257" s="111">
        <f t="shared" si="74"/>
        <v>0</v>
      </c>
    </row>
    <row r="258" spans="1:26" ht="24.75" thickBot="1" x14ac:dyDescent="0.25">
      <c r="A258" s="115">
        <v>4136</v>
      </c>
      <c r="B258" s="146" t="s">
        <v>315</v>
      </c>
      <c r="C258" s="112"/>
      <c r="D258" s="112"/>
      <c r="E258" s="112"/>
      <c r="F258" s="108"/>
      <c r="G258" s="109">
        <f t="shared" si="75"/>
        <v>0</v>
      </c>
      <c r="H258" s="112"/>
      <c r="I258" s="112"/>
      <c r="J258" s="115"/>
      <c r="K258" s="115"/>
      <c r="L258" s="112"/>
      <c r="M258" s="110">
        <f t="shared" si="76"/>
        <v>0</v>
      </c>
      <c r="N258" s="112"/>
      <c r="O258" s="112"/>
      <c r="P258" s="112"/>
      <c r="Q258" s="108"/>
      <c r="R258" s="108"/>
      <c r="S258" s="108">
        <f t="shared" si="68"/>
        <v>0</v>
      </c>
      <c r="T258" s="106" t="e">
        <f t="shared" si="60"/>
        <v>#DIV/0!</v>
      </c>
      <c r="U258" s="111">
        <f t="shared" si="69"/>
        <v>0</v>
      </c>
      <c r="V258" s="111">
        <f t="shared" si="70"/>
        <v>0</v>
      </c>
      <c r="W258" s="111">
        <f t="shared" si="71"/>
        <v>0</v>
      </c>
      <c r="X258" s="111">
        <f t="shared" si="72"/>
        <v>0</v>
      </c>
      <c r="Y258" s="111">
        <f t="shared" si="73"/>
        <v>0</v>
      </c>
      <c r="Z258" s="111">
        <f t="shared" si="74"/>
        <v>0</v>
      </c>
    </row>
    <row r="259" spans="1:26" ht="24.75" thickBot="1" x14ac:dyDescent="0.25">
      <c r="A259" s="115">
        <v>4137</v>
      </c>
      <c r="B259" s="146" t="s">
        <v>316</v>
      </c>
      <c r="C259" s="112"/>
      <c r="D259" s="112"/>
      <c r="E259" s="112"/>
      <c r="F259" s="108"/>
      <c r="G259" s="109">
        <f t="shared" si="75"/>
        <v>0</v>
      </c>
      <c r="H259" s="112"/>
      <c r="I259" s="112"/>
      <c r="J259" s="115"/>
      <c r="K259" s="115"/>
      <c r="L259" s="112"/>
      <c r="M259" s="110">
        <f t="shared" si="76"/>
        <v>0</v>
      </c>
      <c r="N259" s="112"/>
      <c r="O259" s="112"/>
      <c r="P259" s="112"/>
      <c r="Q259" s="108"/>
      <c r="R259" s="108"/>
      <c r="S259" s="108">
        <f t="shared" si="68"/>
        <v>0</v>
      </c>
      <c r="T259" s="106" t="e">
        <f t="shared" si="60"/>
        <v>#DIV/0!</v>
      </c>
      <c r="U259" s="111">
        <f t="shared" si="69"/>
        <v>0</v>
      </c>
      <c r="V259" s="111">
        <f t="shared" si="70"/>
        <v>0</v>
      </c>
      <c r="W259" s="111">
        <f t="shared" si="71"/>
        <v>0</v>
      </c>
      <c r="X259" s="111">
        <f t="shared" si="72"/>
        <v>0</v>
      </c>
      <c r="Y259" s="111">
        <f t="shared" si="73"/>
        <v>0</v>
      </c>
      <c r="Z259" s="111">
        <f t="shared" si="74"/>
        <v>0</v>
      </c>
    </row>
    <row r="260" spans="1:26" ht="36.75" thickBot="1" x14ac:dyDescent="0.25">
      <c r="A260" s="115">
        <v>4138</v>
      </c>
      <c r="B260" s="146" t="s">
        <v>317</v>
      </c>
      <c r="C260" s="112"/>
      <c r="D260" s="112"/>
      <c r="E260" s="112"/>
      <c r="F260" s="108"/>
      <c r="G260" s="109">
        <f t="shared" si="75"/>
        <v>0</v>
      </c>
      <c r="H260" s="112"/>
      <c r="I260" s="112"/>
      <c r="J260" s="115"/>
      <c r="K260" s="115"/>
      <c r="L260" s="112"/>
      <c r="M260" s="110">
        <f t="shared" si="76"/>
        <v>0</v>
      </c>
      <c r="N260" s="112"/>
      <c r="O260" s="112"/>
      <c r="P260" s="112"/>
      <c r="Q260" s="108"/>
      <c r="R260" s="108"/>
      <c r="S260" s="108">
        <f t="shared" si="68"/>
        <v>0</v>
      </c>
      <c r="T260" s="106" t="e">
        <f t="shared" si="60"/>
        <v>#DIV/0!</v>
      </c>
      <c r="U260" s="111">
        <f t="shared" si="69"/>
        <v>0</v>
      </c>
      <c r="V260" s="111">
        <f t="shared" si="70"/>
        <v>0</v>
      </c>
      <c r="W260" s="111">
        <f t="shared" si="71"/>
        <v>0</v>
      </c>
      <c r="X260" s="111">
        <f t="shared" si="72"/>
        <v>0</v>
      </c>
      <c r="Y260" s="111">
        <f t="shared" si="73"/>
        <v>0</v>
      </c>
      <c r="Z260" s="111">
        <f t="shared" si="74"/>
        <v>0</v>
      </c>
    </row>
    <row r="261" spans="1:26" ht="24.75" thickBot="1" x14ac:dyDescent="0.25">
      <c r="A261" s="115">
        <v>4139</v>
      </c>
      <c r="B261" s="146" t="s">
        <v>318</v>
      </c>
      <c r="C261" s="112"/>
      <c r="D261" s="112"/>
      <c r="E261" s="112"/>
      <c r="F261" s="108"/>
      <c r="G261" s="109">
        <f t="shared" si="75"/>
        <v>0</v>
      </c>
      <c r="H261" s="112"/>
      <c r="I261" s="112"/>
      <c r="J261" s="115"/>
      <c r="K261" s="115"/>
      <c r="L261" s="112"/>
      <c r="M261" s="110">
        <f t="shared" si="76"/>
        <v>0</v>
      </c>
      <c r="N261" s="112"/>
      <c r="O261" s="112"/>
      <c r="P261" s="112"/>
      <c r="Q261" s="108"/>
      <c r="R261" s="108"/>
      <c r="S261" s="108">
        <f t="shared" si="68"/>
        <v>0</v>
      </c>
      <c r="T261" s="106" t="e">
        <f t="shared" si="60"/>
        <v>#DIV/0!</v>
      </c>
      <c r="U261" s="111">
        <f t="shared" si="69"/>
        <v>0</v>
      </c>
      <c r="V261" s="111">
        <f t="shared" si="70"/>
        <v>0</v>
      </c>
      <c r="W261" s="111">
        <f t="shared" si="71"/>
        <v>0</v>
      </c>
      <c r="X261" s="111">
        <f t="shared" si="72"/>
        <v>0</v>
      </c>
      <c r="Y261" s="111">
        <f t="shared" si="73"/>
        <v>0</v>
      </c>
      <c r="Z261" s="111">
        <f t="shared" si="74"/>
        <v>0</v>
      </c>
    </row>
    <row r="262" spans="1:26" ht="24.75" thickBot="1" x14ac:dyDescent="0.25">
      <c r="A262" s="115">
        <v>4141</v>
      </c>
      <c r="B262" s="146" t="s">
        <v>319</v>
      </c>
      <c r="C262" s="112"/>
      <c r="D262" s="112"/>
      <c r="E262" s="112"/>
      <c r="F262" s="108"/>
      <c r="G262" s="109">
        <f t="shared" si="75"/>
        <v>0</v>
      </c>
      <c r="H262" s="112"/>
      <c r="I262" s="112"/>
      <c r="J262" s="115"/>
      <c r="K262" s="115"/>
      <c r="L262" s="112"/>
      <c r="M262" s="110">
        <f t="shared" si="76"/>
        <v>0</v>
      </c>
      <c r="N262" s="112"/>
      <c r="O262" s="112"/>
      <c r="P262" s="112"/>
      <c r="Q262" s="108"/>
      <c r="R262" s="108"/>
      <c r="S262" s="108">
        <f t="shared" si="68"/>
        <v>0</v>
      </c>
      <c r="T262" s="106" t="e">
        <f t="shared" si="60"/>
        <v>#DIV/0!</v>
      </c>
      <c r="U262" s="111">
        <f t="shared" si="69"/>
        <v>0</v>
      </c>
      <c r="V262" s="111">
        <f t="shared" si="70"/>
        <v>0</v>
      </c>
      <c r="W262" s="111">
        <f t="shared" si="71"/>
        <v>0</v>
      </c>
      <c r="X262" s="111">
        <f t="shared" si="72"/>
        <v>0</v>
      </c>
      <c r="Y262" s="111">
        <f t="shared" si="73"/>
        <v>0</v>
      </c>
      <c r="Z262" s="111">
        <f t="shared" si="74"/>
        <v>0</v>
      </c>
    </row>
    <row r="263" spans="1:26" ht="24.75" thickBot="1" x14ac:dyDescent="0.25">
      <c r="A263" s="115">
        <v>4142</v>
      </c>
      <c r="B263" s="146" t="s">
        <v>320</v>
      </c>
      <c r="C263" s="112"/>
      <c r="D263" s="112"/>
      <c r="E263" s="112"/>
      <c r="F263" s="108"/>
      <c r="G263" s="109">
        <f t="shared" si="75"/>
        <v>0</v>
      </c>
      <c r="H263" s="112"/>
      <c r="I263" s="112"/>
      <c r="J263" s="115"/>
      <c r="K263" s="115"/>
      <c r="L263" s="112"/>
      <c r="M263" s="110">
        <f t="shared" si="76"/>
        <v>0</v>
      </c>
      <c r="N263" s="112"/>
      <c r="O263" s="112"/>
      <c r="P263" s="112"/>
      <c r="Q263" s="108"/>
      <c r="R263" s="108"/>
      <c r="S263" s="108">
        <f t="shared" si="68"/>
        <v>0</v>
      </c>
      <c r="T263" s="106" t="e">
        <f t="shared" ref="T263:T326" si="77">S263/M263</f>
        <v>#DIV/0!</v>
      </c>
      <c r="U263" s="111">
        <f t="shared" si="69"/>
        <v>0</v>
      </c>
      <c r="V263" s="111">
        <f t="shared" si="70"/>
        <v>0</v>
      </c>
      <c r="W263" s="111">
        <f t="shared" si="71"/>
        <v>0</v>
      </c>
      <c r="X263" s="111">
        <f t="shared" si="72"/>
        <v>0</v>
      </c>
      <c r="Y263" s="111">
        <f t="shared" si="73"/>
        <v>0</v>
      </c>
      <c r="Z263" s="111">
        <f t="shared" si="74"/>
        <v>0</v>
      </c>
    </row>
    <row r="264" spans="1:26" ht="24.75" thickBot="1" x14ac:dyDescent="0.25">
      <c r="A264" s="115">
        <v>4143</v>
      </c>
      <c r="B264" s="146" t="s">
        <v>321</v>
      </c>
      <c r="C264" s="112"/>
      <c r="D264" s="112"/>
      <c r="E264" s="112"/>
      <c r="F264" s="108"/>
      <c r="G264" s="109">
        <f t="shared" si="75"/>
        <v>0</v>
      </c>
      <c r="H264" s="112"/>
      <c r="I264" s="112"/>
      <c r="J264" s="115"/>
      <c r="K264" s="115"/>
      <c r="L264" s="112"/>
      <c r="M264" s="110">
        <f t="shared" si="76"/>
        <v>0</v>
      </c>
      <c r="N264" s="112"/>
      <c r="O264" s="112"/>
      <c r="P264" s="112"/>
      <c r="Q264" s="108"/>
      <c r="R264" s="108"/>
      <c r="S264" s="108">
        <f t="shared" si="68"/>
        <v>0</v>
      </c>
      <c r="T264" s="106" t="e">
        <f t="shared" si="77"/>
        <v>#DIV/0!</v>
      </c>
      <c r="U264" s="111">
        <f t="shared" si="69"/>
        <v>0</v>
      </c>
      <c r="V264" s="111">
        <f t="shared" si="70"/>
        <v>0</v>
      </c>
      <c r="W264" s="111">
        <f t="shared" si="71"/>
        <v>0</v>
      </c>
      <c r="X264" s="111">
        <f t="shared" si="72"/>
        <v>0</v>
      </c>
      <c r="Y264" s="111">
        <f t="shared" si="73"/>
        <v>0</v>
      </c>
      <c r="Z264" s="111">
        <f t="shared" si="74"/>
        <v>0</v>
      </c>
    </row>
    <row r="265" spans="1:26" ht="36.75" thickBot="1" x14ac:dyDescent="0.25">
      <c r="A265" s="115">
        <v>4144</v>
      </c>
      <c r="B265" s="146" t="s">
        <v>322</v>
      </c>
      <c r="C265" s="112"/>
      <c r="D265" s="112"/>
      <c r="E265" s="112"/>
      <c r="F265" s="108"/>
      <c r="G265" s="109">
        <f t="shared" si="75"/>
        <v>0</v>
      </c>
      <c r="H265" s="112"/>
      <c r="I265" s="112"/>
      <c r="J265" s="115"/>
      <c r="K265" s="115"/>
      <c r="L265" s="112"/>
      <c r="M265" s="110">
        <f t="shared" si="76"/>
        <v>0</v>
      </c>
      <c r="N265" s="112"/>
      <c r="O265" s="112"/>
      <c r="P265" s="112"/>
      <c r="Q265" s="108"/>
      <c r="R265" s="108"/>
      <c r="S265" s="108">
        <f t="shared" si="68"/>
        <v>0</v>
      </c>
      <c r="T265" s="106" t="e">
        <f t="shared" si="77"/>
        <v>#DIV/0!</v>
      </c>
      <c r="U265" s="111">
        <f t="shared" si="69"/>
        <v>0</v>
      </c>
      <c r="V265" s="111">
        <f t="shared" si="70"/>
        <v>0</v>
      </c>
      <c r="W265" s="111">
        <f t="shared" si="71"/>
        <v>0</v>
      </c>
      <c r="X265" s="111">
        <f t="shared" si="72"/>
        <v>0</v>
      </c>
      <c r="Y265" s="111">
        <f t="shared" si="73"/>
        <v>0</v>
      </c>
      <c r="Z265" s="111">
        <f t="shared" si="74"/>
        <v>0</v>
      </c>
    </row>
    <row r="266" spans="1:26" ht="24.75" thickBot="1" x14ac:dyDescent="0.25">
      <c r="A266" s="115">
        <v>4145</v>
      </c>
      <c r="B266" s="146" t="s">
        <v>323</v>
      </c>
      <c r="C266" s="112"/>
      <c r="D266" s="112"/>
      <c r="E266" s="112"/>
      <c r="F266" s="108"/>
      <c r="G266" s="109">
        <f t="shared" si="75"/>
        <v>0</v>
      </c>
      <c r="H266" s="112"/>
      <c r="I266" s="112"/>
      <c r="J266" s="115"/>
      <c r="K266" s="115"/>
      <c r="L266" s="112"/>
      <c r="M266" s="110">
        <f t="shared" si="76"/>
        <v>0</v>
      </c>
      <c r="N266" s="112"/>
      <c r="O266" s="112"/>
      <c r="P266" s="112"/>
      <c r="Q266" s="108"/>
      <c r="R266" s="108"/>
      <c r="S266" s="108">
        <f t="shared" si="68"/>
        <v>0</v>
      </c>
      <c r="T266" s="106" t="e">
        <f t="shared" si="77"/>
        <v>#DIV/0!</v>
      </c>
      <c r="U266" s="111">
        <f t="shared" si="69"/>
        <v>0</v>
      </c>
      <c r="V266" s="111">
        <f t="shared" si="70"/>
        <v>0</v>
      </c>
      <c r="W266" s="111">
        <f t="shared" si="71"/>
        <v>0</v>
      </c>
      <c r="X266" s="111">
        <f t="shared" si="72"/>
        <v>0</v>
      </c>
      <c r="Y266" s="111">
        <f t="shared" si="73"/>
        <v>0</v>
      </c>
      <c r="Z266" s="111">
        <f t="shared" si="74"/>
        <v>0</v>
      </c>
    </row>
    <row r="267" spans="1:26" ht="24.75" thickBot="1" x14ac:dyDescent="0.25">
      <c r="A267" s="115">
        <v>4146</v>
      </c>
      <c r="B267" s="146" t="s">
        <v>324</v>
      </c>
      <c r="C267" s="112"/>
      <c r="D267" s="112"/>
      <c r="E267" s="112"/>
      <c r="F267" s="108"/>
      <c r="G267" s="109">
        <f t="shared" si="75"/>
        <v>0</v>
      </c>
      <c r="H267" s="112"/>
      <c r="I267" s="112"/>
      <c r="J267" s="115"/>
      <c r="K267" s="115"/>
      <c r="L267" s="112"/>
      <c r="M267" s="110">
        <f t="shared" si="76"/>
        <v>0</v>
      </c>
      <c r="N267" s="112"/>
      <c r="O267" s="112"/>
      <c r="P267" s="112"/>
      <c r="Q267" s="108"/>
      <c r="R267" s="108"/>
      <c r="S267" s="108">
        <f t="shared" si="68"/>
        <v>0</v>
      </c>
      <c r="T267" s="106" t="e">
        <f t="shared" si="77"/>
        <v>#DIV/0!</v>
      </c>
      <c r="U267" s="111">
        <f t="shared" si="69"/>
        <v>0</v>
      </c>
      <c r="V267" s="111">
        <f t="shared" si="70"/>
        <v>0</v>
      </c>
      <c r="W267" s="111">
        <f t="shared" si="71"/>
        <v>0</v>
      </c>
      <c r="X267" s="111">
        <f t="shared" si="72"/>
        <v>0</v>
      </c>
      <c r="Y267" s="111">
        <f t="shared" si="73"/>
        <v>0</v>
      </c>
      <c r="Z267" s="111">
        <f t="shared" si="74"/>
        <v>0</v>
      </c>
    </row>
    <row r="268" spans="1:26" ht="24.75" thickBot="1" x14ac:dyDescent="0.25">
      <c r="A268" s="115">
        <v>4147</v>
      </c>
      <c r="B268" s="146" t="s">
        <v>325</v>
      </c>
      <c r="C268" s="112"/>
      <c r="D268" s="112"/>
      <c r="E268" s="112"/>
      <c r="F268" s="108"/>
      <c r="G268" s="109">
        <f t="shared" si="75"/>
        <v>0</v>
      </c>
      <c r="H268" s="112"/>
      <c r="I268" s="112"/>
      <c r="J268" s="115"/>
      <c r="K268" s="115"/>
      <c r="L268" s="112"/>
      <c r="M268" s="110">
        <f t="shared" si="76"/>
        <v>0</v>
      </c>
      <c r="N268" s="112"/>
      <c r="O268" s="112"/>
      <c r="P268" s="112"/>
      <c r="Q268" s="108"/>
      <c r="R268" s="108"/>
      <c r="S268" s="108">
        <f t="shared" si="68"/>
        <v>0</v>
      </c>
      <c r="T268" s="106" t="e">
        <f t="shared" si="77"/>
        <v>#DIV/0!</v>
      </c>
      <c r="U268" s="111">
        <f t="shared" si="69"/>
        <v>0</v>
      </c>
      <c r="V268" s="111">
        <f t="shared" si="70"/>
        <v>0</v>
      </c>
      <c r="W268" s="111">
        <f t="shared" si="71"/>
        <v>0</v>
      </c>
      <c r="X268" s="111">
        <f t="shared" si="72"/>
        <v>0</v>
      </c>
      <c r="Y268" s="111">
        <f t="shared" si="73"/>
        <v>0</v>
      </c>
      <c r="Z268" s="111">
        <f t="shared" si="74"/>
        <v>0</v>
      </c>
    </row>
    <row r="269" spans="1:26" ht="36.75" thickBot="1" x14ac:dyDescent="0.25">
      <c r="A269" s="115">
        <v>4148</v>
      </c>
      <c r="B269" s="146" t="s">
        <v>326</v>
      </c>
      <c r="C269" s="112"/>
      <c r="D269" s="112"/>
      <c r="E269" s="112"/>
      <c r="F269" s="108"/>
      <c r="G269" s="109">
        <f t="shared" si="75"/>
        <v>0</v>
      </c>
      <c r="H269" s="112"/>
      <c r="I269" s="112"/>
      <c r="J269" s="115"/>
      <c r="K269" s="115"/>
      <c r="L269" s="112"/>
      <c r="M269" s="110">
        <f t="shared" si="76"/>
        <v>0</v>
      </c>
      <c r="N269" s="112"/>
      <c r="O269" s="112"/>
      <c r="P269" s="112"/>
      <c r="Q269" s="108"/>
      <c r="R269" s="108"/>
      <c r="S269" s="108">
        <f t="shared" si="68"/>
        <v>0</v>
      </c>
      <c r="T269" s="106" t="e">
        <f t="shared" si="77"/>
        <v>#DIV/0!</v>
      </c>
      <c r="U269" s="111">
        <f t="shared" si="69"/>
        <v>0</v>
      </c>
      <c r="V269" s="111">
        <f t="shared" si="70"/>
        <v>0</v>
      </c>
      <c r="W269" s="111">
        <f t="shared" si="71"/>
        <v>0</v>
      </c>
      <c r="X269" s="111">
        <f t="shared" si="72"/>
        <v>0</v>
      </c>
      <c r="Y269" s="111">
        <f t="shared" si="73"/>
        <v>0</v>
      </c>
      <c r="Z269" s="111">
        <f t="shared" si="74"/>
        <v>0</v>
      </c>
    </row>
    <row r="270" spans="1:26" ht="24.75" thickBot="1" x14ac:dyDescent="0.25">
      <c r="A270" s="115">
        <v>4149</v>
      </c>
      <c r="B270" s="146" t="s">
        <v>327</v>
      </c>
      <c r="C270" s="112"/>
      <c r="D270" s="112"/>
      <c r="E270" s="112"/>
      <c r="F270" s="108"/>
      <c r="G270" s="109">
        <f t="shared" si="75"/>
        <v>0</v>
      </c>
      <c r="H270" s="112"/>
      <c r="I270" s="112"/>
      <c r="J270" s="115"/>
      <c r="K270" s="115"/>
      <c r="L270" s="112"/>
      <c r="M270" s="110">
        <f t="shared" si="76"/>
        <v>0</v>
      </c>
      <c r="N270" s="112"/>
      <c r="O270" s="112"/>
      <c r="P270" s="112"/>
      <c r="Q270" s="108"/>
      <c r="R270" s="108"/>
      <c r="S270" s="108">
        <f t="shared" si="68"/>
        <v>0</v>
      </c>
      <c r="T270" s="106" t="e">
        <f t="shared" si="77"/>
        <v>#DIV/0!</v>
      </c>
      <c r="U270" s="111">
        <f t="shared" si="69"/>
        <v>0</v>
      </c>
      <c r="V270" s="111">
        <f t="shared" si="70"/>
        <v>0</v>
      </c>
      <c r="W270" s="111">
        <f t="shared" si="71"/>
        <v>0</v>
      </c>
      <c r="X270" s="111">
        <f t="shared" si="72"/>
        <v>0</v>
      </c>
      <c r="Y270" s="111">
        <f t="shared" si="73"/>
        <v>0</v>
      </c>
      <c r="Z270" s="111">
        <f t="shared" si="74"/>
        <v>0</v>
      </c>
    </row>
    <row r="271" spans="1:26" ht="36.75" thickBot="1" x14ac:dyDescent="0.25">
      <c r="A271" s="115">
        <v>4151</v>
      </c>
      <c r="B271" s="146" t="s">
        <v>328</v>
      </c>
      <c r="C271" s="112"/>
      <c r="D271" s="112"/>
      <c r="E271" s="112"/>
      <c r="F271" s="108"/>
      <c r="G271" s="109">
        <f t="shared" si="75"/>
        <v>0</v>
      </c>
      <c r="H271" s="112"/>
      <c r="I271" s="112"/>
      <c r="J271" s="115"/>
      <c r="K271" s="115"/>
      <c r="L271" s="112"/>
      <c r="M271" s="110">
        <f t="shared" si="76"/>
        <v>0</v>
      </c>
      <c r="N271" s="112"/>
      <c r="O271" s="112"/>
      <c r="P271" s="112"/>
      <c r="Q271" s="108"/>
      <c r="R271" s="108"/>
      <c r="S271" s="108">
        <f t="shared" si="68"/>
        <v>0</v>
      </c>
      <c r="T271" s="106" t="e">
        <f t="shared" si="77"/>
        <v>#DIV/0!</v>
      </c>
      <c r="U271" s="111">
        <f t="shared" si="69"/>
        <v>0</v>
      </c>
      <c r="V271" s="111">
        <f t="shared" si="70"/>
        <v>0</v>
      </c>
      <c r="W271" s="111">
        <f t="shared" si="71"/>
        <v>0</v>
      </c>
      <c r="X271" s="111">
        <f t="shared" si="72"/>
        <v>0</v>
      </c>
      <c r="Y271" s="111">
        <f t="shared" si="73"/>
        <v>0</v>
      </c>
      <c r="Z271" s="111">
        <f t="shared" si="74"/>
        <v>0</v>
      </c>
    </row>
    <row r="272" spans="1:26" ht="36.75" thickBot="1" x14ac:dyDescent="0.25">
      <c r="A272" s="115">
        <v>4152</v>
      </c>
      <c r="B272" s="146" t="s">
        <v>329</v>
      </c>
      <c r="C272" s="112"/>
      <c r="D272" s="112"/>
      <c r="E272" s="112"/>
      <c r="F272" s="108"/>
      <c r="G272" s="109">
        <f t="shared" si="75"/>
        <v>0</v>
      </c>
      <c r="H272" s="112"/>
      <c r="I272" s="112"/>
      <c r="J272" s="115"/>
      <c r="K272" s="115"/>
      <c r="L272" s="112"/>
      <c r="M272" s="110">
        <f t="shared" si="76"/>
        <v>0</v>
      </c>
      <c r="N272" s="112"/>
      <c r="O272" s="112"/>
      <c r="P272" s="112"/>
      <c r="Q272" s="108"/>
      <c r="R272" s="108"/>
      <c r="S272" s="108">
        <f t="shared" si="68"/>
        <v>0</v>
      </c>
      <c r="T272" s="106" t="e">
        <f t="shared" si="77"/>
        <v>#DIV/0!</v>
      </c>
      <c r="U272" s="111">
        <f t="shared" si="69"/>
        <v>0</v>
      </c>
      <c r="V272" s="111">
        <f t="shared" si="70"/>
        <v>0</v>
      </c>
      <c r="W272" s="111">
        <f t="shared" si="71"/>
        <v>0</v>
      </c>
      <c r="X272" s="111">
        <f t="shared" si="72"/>
        <v>0</v>
      </c>
      <c r="Y272" s="111">
        <f t="shared" si="73"/>
        <v>0</v>
      </c>
      <c r="Z272" s="111">
        <f t="shared" si="74"/>
        <v>0</v>
      </c>
    </row>
    <row r="273" spans="1:26" ht="36.75" thickBot="1" x14ac:dyDescent="0.25">
      <c r="A273" s="115">
        <v>4153</v>
      </c>
      <c r="B273" s="146" t="s">
        <v>330</v>
      </c>
      <c r="C273" s="112"/>
      <c r="D273" s="112"/>
      <c r="E273" s="112"/>
      <c r="F273" s="108"/>
      <c r="G273" s="109">
        <f t="shared" si="75"/>
        <v>0</v>
      </c>
      <c r="H273" s="112"/>
      <c r="I273" s="112"/>
      <c r="J273" s="115"/>
      <c r="K273" s="115"/>
      <c r="L273" s="112"/>
      <c r="M273" s="110">
        <f t="shared" si="76"/>
        <v>0</v>
      </c>
      <c r="N273" s="112"/>
      <c r="O273" s="112"/>
      <c r="P273" s="112"/>
      <c r="Q273" s="108"/>
      <c r="R273" s="108"/>
      <c r="S273" s="108">
        <f t="shared" si="68"/>
        <v>0</v>
      </c>
      <c r="T273" s="106" t="e">
        <f t="shared" si="77"/>
        <v>#DIV/0!</v>
      </c>
      <c r="U273" s="111">
        <f t="shared" si="69"/>
        <v>0</v>
      </c>
      <c r="V273" s="111">
        <f t="shared" si="70"/>
        <v>0</v>
      </c>
      <c r="W273" s="111">
        <f t="shared" si="71"/>
        <v>0</v>
      </c>
      <c r="X273" s="111">
        <f t="shared" si="72"/>
        <v>0</v>
      </c>
      <c r="Y273" s="111">
        <f t="shared" si="73"/>
        <v>0</v>
      </c>
      <c r="Z273" s="111">
        <f t="shared" si="74"/>
        <v>0</v>
      </c>
    </row>
    <row r="274" spans="1:26" ht="36.75" thickBot="1" x14ac:dyDescent="0.25">
      <c r="A274" s="115">
        <v>4154</v>
      </c>
      <c r="B274" s="146" t="s">
        <v>331</v>
      </c>
      <c r="C274" s="112"/>
      <c r="D274" s="112"/>
      <c r="E274" s="112"/>
      <c r="F274" s="108"/>
      <c r="G274" s="109">
        <f t="shared" si="75"/>
        <v>0</v>
      </c>
      <c r="H274" s="112"/>
      <c r="I274" s="112"/>
      <c r="J274" s="115"/>
      <c r="K274" s="115"/>
      <c r="L274" s="112"/>
      <c r="M274" s="110">
        <f t="shared" si="76"/>
        <v>0</v>
      </c>
      <c r="N274" s="112"/>
      <c r="O274" s="112"/>
      <c r="P274" s="112"/>
      <c r="Q274" s="108"/>
      <c r="R274" s="108"/>
      <c r="S274" s="108">
        <f t="shared" si="68"/>
        <v>0</v>
      </c>
      <c r="T274" s="106" t="e">
        <f t="shared" si="77"/>
        <v>#DIV/0!</v>
      </c>
      <c r="U274" s="111">
        <f t="shared" ref="U274:U305" si="78">H274-N274</f>
        <v>0</v>
      </c>
      <c r="V274" s="111">
        <f t="shared" ref="V274:V305" si="79">+I274-O274</f>
        <v>0</v>
      </c>
      <c r="W274" s="111">
        <f t="shared" ref="W274:W305" si="80">J274-P274</f>
        <v>0</v>
      </c>
      <c r="X274" s="111">
        <f t="shared" si="72"/>
        <v>0</v>
      </c>
      <c r="Y274" s="111">
        <f t="shared" ref="Y274:Y305" si="81">L274-R274</f>
        <v>0</v>
      </c>
      <c r="Z274" s="111">
        <f t="shared" si="74"/>
        <v>0</v>
      </c>
    </row>
    <row r="275" spans="1:26" ht="36.75" thickBot="1" x14ac:dyDescent="0.25">
      <c r="A275" s="115">
        <v>4155</v>
      </c>
      <c r="B275" s="146" t="s">
        <v>332</v>
      </c>
      <c r="C275" s="112"/>
      <c r="D275" s="112"/>
      <c r="E275" s="112"/>
      <c r="F275" s="108"/>
      <c r="G275" s="109">
        <f t="shared" si="75"/>
        <v>0</v>
      </c>
      <c r="H275" s="112"/>
      <c r="I275" s="112"/>
      <c r="J275" s="115"/>
      <c r="K275" s="115"/>
      <c r="L275" s="112"/>
      <c r="M275" s="110">
        <f t="shared" si="76"/>
        <v>0</v>
      </c>
      <c r="N275" s="112"/>
      <c r="O275" s="112"/>
      <c r="P275" s="112"/>
      <c r="Q275" s="108"/>
      <c r="R275" s="108"/>
      <c r="S275" s="108">
        <f t="shared" si="68"/>
        <v>0</v>
      </c>
      <c r="T275" s="106" t="e">
        <f t="shared" si="77"/>
        <v>#DIV/0!</v>
      </c>
      <c r="U275" s="111">
        <f t="shared" si="78"/>
        <v>0</v>
      </c>
      <c r="V275" s="111">
        <f t="shared" si="79"/>
        <v>0</v>
      </c>
      <c r="W275" s="111">
        <f t="shared" si="80"/>
        <v>0</v>
      </c>
      <c r="X275" s="111">
        <f t="shared" si="72"/>
        <v>0</v>
      </c>
      <c r="Y275" s="111">
        <f t="shared" si="81"/>
        <v>0</v>
      </c>
      <c r="Z275" s="111">
        <f t="shared" si="74"/>
        <v>0</v>
      </c>
    </row>
    <row r="276" spans="1:26" ht="36.75" thickBot="1" x14ac:dyDescent="0.25">
      <c r="A276" s="115">
        <v>4156</v>
      </c>
      <c r="B276" s="146" t="s">
        <v>333</v>
      </c>
      <c r="C276" s="112"/>
      <c r="D276" s="112"/>
      <c r="E276" s="112"/>
      <c r="F276" s="108"/>
      <c r="G276" s="109">
        <f t="shared" si="75"/>
        <v>0</v>
      </c>
      <c r="H276" s="112"/>
      <c r="I276" s="112"/>
      <c r="J276" s="115"/>
      <c r="K276" s="115"/>
      <c r="L276" s="112"/>
      <c r="M276" s="110">
        <f t="shared" si="76"/>
        <v>0</v>
      </c>
      <c r="N276" s="112"/>
      <c r="O276" s="112"/>
      <c r="P276" s="112"/>
      <c r="Q276" s="108"/>
      <c r="R276" s="108"/>
      <c r="S276" s="108">
        <f t="shared" si="68"/>
        <v>0</v>
      </c>
      <c r="T276" s="106" t="e">
        <f t="shared" si="77"/>
        <v>#DIV/0!</v>
      </c>
      <c r="U276" s="111">
        <f t="shared" si="78"/>
        <v>0</v>
      </c>
      <c r="V276" s="111">
        <f t="shared" si="79"/>
        <v>0</v>
      </c>
      <c r="W276" s="111">
        <f t="shared" si="80"/>
        <v>0</v>
      </c>
      <c r="X276" s="111">
        <f t="shared" si="72"/>
        <v>0</v>
      </c>
      <c r="Y276" s="111">
        <f t="shared" si="81"/>
        <v>0</v>
      </c>
      <c r="Z276" s="111">
        <f t="shared" si="74"/>
        <v>0</v>
      </c>
    </row>
    <row r="277" spans="1:26" ht="36.75" thickBot="1" x14ac:dyDescent="0.25">
      <c r="A277" s="115">
        <v>4157</v>
      </c>
      <c r="B277" s="146" t="s">
        <v>334</v>
      </c>
      <c r="C277" s="112"/>
      <c r="D277" s="112"/>
      <c r="E277" s="112"/>
      <c r="F277" s="108"/>
      <c r="G277" s="109">
        <f t="shared" si="75"/>
        <v>0</v>
      </c>
      <c r="H277" s="112"/>
      <c r="I277" s="112"/>
      <c r="J277" s="115"/>
      <c r="K277" s="115"/>
      <c r="L277" s="112"/>
      <c r="M277" s="110">
        <f t="shared" si="76"/>
        <v>0</v>
      </c>
      <c r="N277" s="112"/>
      <c r="O277" s="112"/>
      <c r="P277" s="112"/>
      <c r="Q277" s="108"/>
      <c r="R277" s="108"/>
      <c r="S277" s="108">
        <f t="shared" si="68"/>
        <v>0</v>
      </c>
      <c r="T277" s="106" t="e">
        <f t="shared" si="77"/>
        <v>#DIV/0!</v>
      </c>
      <c r="U277" s="111">
        <f t="shared" si="78"/>
        <v>0</v>
      </c>
      <c r="V277" s="111">
        <f t="shared" si="79"/>
        <v>0</v>
      </c>
      <c r="W277" s="111">
        <f t="shared" si="80"/>
        <v>0</v>
      </c>
      <c r="X277" s="111">
        <f t="shared" si="72"/>
        <v>0</v>
      </c>
      <c r="Y277" s="111">
        <f t="shared" si="81"/>
        <v>0</v>
      </c>
      <c r="Z277" s="111">
        <f t="shared" si="74"/>
        <v>0</v>
      </c>
    </row>
    <row r="278" spans="1:26" ht="36.75" thickBot="1" x14ac:dyDescent="0.25">
      <c r="A278" s="115">
        <v>4158</v>
      </c>
      <c r="B278" s="146" t="s">
        <v>335</v>
      </c>
      <c r="C278" s="112"/>
      <c r="D278" s="112"/>
      <c r="E278" s="112"/>
      <c r="F278" s="108"/>
      <c r="G278" s="109">
        <f t="shared" si="75"/>
        <v>0</v>
      </c>
      <c r="H278" s="112"/>
      <c r="I278" s="112"/>
      <c r="J278" s="115"/>
      <c r="K278" s="115"/>
      <c r="L278" s="112"/>
      <c r="M278" s="110">
        <f t="shared" si="76"/>
        <v>0</v>
      </c>
      <c r="N278" s="112"/>
      <c r="O278" s="112"/>
      <c r="P278" s="112"/>
      <c r="Q278" s="108"/>
      <c r="R278" s="108"/>
      <c r="S278" s="108">
        <f t="shared" si="68"/>
        <v>0</v>
      </c>
      <c r="T278" s="106" t="e">
        <f t="shared" si="77"/>
        <v>#DIV/0!</v>
      </c>
      <c r="U278" s="111">
        <f t="shared" si="78"/>
        <v>0</v>
      </c>
      <c r="V278" s="111">
        <f t="shared" si="79"/>
        <v>0</v>
      </c>
      <c r="W278" s="111">
        <f t="shared" si="80"/>
        <v>0</v>
      </c>
      <c r="X278" s="111">
        <f t="shared" si="72"/>
        <v>0</v>
      </c>
      <c r="Y278" s="111">
        <f t="shared" si="81"/>
        <v>0</v>
      </c>
      <c r="Z278" s="111">
        <f t="shared" si="74"/>
        <v>0</v>
      </c>
    </row>
    <row r="279" spans="1:26" ht="36.75" thickBot="1" x14ac:dyDescent="0.25">
      <c r="A279" s="115">
        <v>4159</v>
      </c>
      <c r="B279" s="146" t="s">
        <v>336</v>
      </c>
      <c r="C279" s="112"/>
      <c r="D279" s="112"/>
      <c r="E279" s="112"/>
      <c r="F279" s="108"/>
      <c r="G279" s="109">
        <f t="shared" si="75"/>
        <v>0</v>
      </c>
      <c r="H279" s="112"/>
      <c r="I279" s="112"/>
      <c r="J279" s="115"/>
      <c r="K279" s="115"/>
      <c r="L279" s="112"/>
      <c r="M279" s="110">
        <f t="shared" si="76"/>
        <v>0</v>
      </c>
      <c r="N279" s="112"/>
      <c r="O279" s="112"/>
      <c r="P279" s="112"/>
      <c r="Q279" s="108"/>
      <c r="R279" s="108"/>
      <c r="S279" s="108">
        <f t="shared" si="68"/>
        <v>0</v>
      </c>
      <c r="T279" s="106" t="e">
        <f t="shared" si="77"/>
        <v>#DIV/0!</v>
      </c>
      <c r="U279" s="111">
        <f t="shared" si="78"/>
        <v>0</v>
      </c>
      <c r="V279" s="111">
        <f t="shared" si="79"/>
        <v>0</v>
      </c>
      <c r="W279" s="111">
        <f t="shared" si="80"/>
        <v>0</v>
      </c>
      <c r="X279" s="111">
        <f t="shared" si="72"/>
        <v>0</v>
      </c>
      <c r="Y279" s="111">
        <f t="shared" si="81"/>
        <v>0</v>
      </c>
      <c r="Z279" s="111">
        <f t="shared" si="74"/>
        <v>0</v>
      </c>
    </row>
    <row r="280" spans="1:26" ht="24.75" thickBot="1" x14ac:dyDescent="0.25">
      <c r="A280" s="115">
        <v>4191</v>
      </c>
      <c r="B280" s="146" t="s">
        <v>337</v>
      </c>
      <c r="C280" s="112"/>
      <c r="D280" s="112"/>
      <c r="E280" s="112"/>
      <c r="F280" s="108"/>
      <c r="G280" s="109">
        <f t="shared" si="75"/>
        <v>0</v>
      </c>
      <c r="H280" s="112"/>
      <c r="I280" s="112"/>
      <c r="J280" s="115"/>
      <c r="K280" s="115"/>
      <c r="L280" s="112"/>
      <c r="M280" s="110">
        <f t="shared" si="76"/>
        <v>0</v>
      </c>
      <c r="N280" s="112"/>
      <c r="O280" s="112"/>
      <c r="P280" s="112"/>
      <c r="Q280" s="108"/>
      <c r="R280" s="108"/>
      <c r="S280" s="108">
        <f t="shared" si="68"/>
        <v>0</v>
      </c>
      <c r="T280" s="106" t="e">
        <f t="shared" si="77"/>
        <v>#DIV/0!</v>
      </c>
      <c r="U280" s="111">
        <f t="shared" si="78"/>
        <v>0</v>
      </c>
      <c r="V280" s="111">
        <f t="shared" si="79"/>
        <v>0</v>
      </c>
      <c r="W280" s="111">
        <f t="shared" si="80"/>
        <v>0</v>
      </c>
      <c r="X280" s="111">
        <f t="shared" si="72"/>
        <v>0</v>
      </c>
      <c r="Y280" s="111">
        <f t="shared" si="81"/>
        <v>0</v>
      </c>
      <c r="Z280" s="111">
        <f t="shared" si="74"/>
        <v>0</v>
      </c>
    </row>
    <row r="281" spans="1:26" ht="21.75" customHeight="1" thickBot="1" x14ac:dyDescent="0.3">
      <c r="A281" s="115">
        <v>4211</v>
      </c>
      <c r="B281" s="124" t="s">
        <v>338</v>
      </c>
      <c r="C281" s="112"/>
      <c r="D281" s="112"/>
      <c r="E281" s="112"/>
      <c r="F281" s="108"/>
      <c r="G281" s="109">
        <f t="shared" si="75"/>
        <v>0</v>
      </c>
      <c r="H281" s="112"/>
      <c r="I281" s="112"/>
      <c r="J281" s="115"/>
      <c r="K281" s="115"/>
      <c r="L281" s="112"/>
      <c r="M281" s="110">
        <f t="shared" si="76"/>
        <v>0</v>
      </c>
      <c r="N281" s="112"/>
      <c r="O281" s="112"/>
      <c r="P281" s="112"/>
      <c r="Q281" s="108"/>
      <c r="R281" s="108"/>
      <c r="S281" s="108">
        <f t="shared" si="68"/>
        <v>0</v>
      </c>
      <c r="T281" s="106" t="e">
        <f t="shared" si="77"/>
        <v>#DIV/0!</v>
      </c>
      <c r="U281" s="111">
        <f t="shared" si="78"/>
        <v>0</v>
      </c>
      <c r="V281" s="111">
        <f t="shared" si="79"/>
        <v>0</v>
      </c>
      <c r="W281" s="111">
        <f t="shared" si="80"/>
        <v>0</v>
      </c>
      <c r="X281" s="111">
        <f t="shared" si="72"/>
        <v>0</v>
      </c>
      <c r="Y281" s="111">
        <f t="shared" si="81"/>
        <v>0</v>
      </c>
      <c r="Z281" s="111">
        <f t="shared" si="74"/>
        <v>0</v>
      </c>
    </row>
    <row r="282" spans="1:26" ht="24.75" thickBot="1" x14ac:dyDescent="0.25">
      <c r="A282" s="115">
        <v>4212</v>
      </c>
      <c r="B282" s="146" t="s">
        <v>339</v>
      </c>
      <c r="C282" s="112"/>
      <c r="D282" s="112"/>
      <c r="E282" s="112"/>
      <c r="F282" s="108"/>
      <c r="G282" s="109">
        <f t="shared" si="75"/>
        <v>0</v>
      </c>
      <c r="H282" s="112"/>
      <c r="I282" s="112"/>
      <c r="J282" s="115"/>
      <c r="K282" s="115"/>
      <c r="L282" s="112"/>
      <c r="M282" s="110">
        <f t="shared" si="76"/>
        <v>0</v>
      </c>
      <c r="N282" s="112"/>
      <c r="O282" s="112"/>
      <c r="P282" s="112"/>
      <c r="Q282" s="108"/>
      <c r="R282" s="108"/>
      <c r="S282" s="108">
        <f t="shared" si="68"/>
        <v>0</v>
      </c>
      <c r="T282" s="106" t="e">
        <f t="shared" si="77"/>
        <v>#DIV/0!</v>
      </c>
      <c r="U282" s="111">
        <f t="shared" si="78"/>
        <v>0</v>
      </c>
      <c r="V282" s="111">
        <f t="shared" si="79"/>
        <v>0</v>
      </c>
      <c r="W282" s="111">
        <f t="shared" si="80"/>
        <v>0</v>
      </c>
      <c r="X282" s="111">
        <f t="shared" si="72"/>
        <v>0</v>
      </c>
      <c r="Y282" s="111">
        <f t="shared" si="81"/>
        <v>0</v>
      </c>
      <c r="Z282" s="111">
        <f t="shared" si="74"/>
        <v>0</v>
      </c>
    </row>
    <row r="283" spans="1:26" ht="12.75" thickBot="1" x14ac:dyDescent="0.25">
      <c r="A283" s="115">
        <v>4213</v>
      </c>
      <c r="B283" s="146" t="s">
        <v>340</v>
      </c>
      <c r="C283" s="112"/>
      <c r="D283" s="112"/>
      <c r="E283" s="112"/>
      <c r="F283" s="108"/>
      <c r="G283" s="109">
        <f t="shared" si="75"/>
        <v>0</v>
      </c>
      <c r="H283" s="112"/>
      <c r="I283" s="112"/>
      <c r="J283" s="115"/>
      <c r="K283" s="115"/>
      <c r="L283" s="112"/>
      <c r="M283" s="110">
        <f t="shared" si="76"/>
        <v>0</v>
      </c>
      <c r="N283" s="112"/>
      <c r="O283" s="112"/>
      <c r="P283" s="112"/>
      <c r="Q283" s="108"/>
      <c r="R283" s="108"/>
      <c r="S283" s="108">
        <f t="shared" si="68"/>
        <v>0</v>
      </c>
      <c r="T283" s="106" t="e">
        <f t="shared" si="77"/>
        <v>#DIV/0!</v>
      </c>
      <c r="U283" s="111">
        <f t="shared" si="78"/>
        <v>0</v>
      </c>
      <c r="V283" s="111">
        <f t="shared" si="79"/>
        <v>0</v>
      </c>
      <c r="W283" s="111">
        <f t="shared" si="80"/>
        <v>0</v>
      </c>
      <c r="X283" s="111">
        <f t="shared" si="72"/>
        <v>0</v>
      </c>
      <c r="Y283" s="111">
        <f t="shared" si="81"/>
        <v>0</v>
      </c>
      <c r="Z283" s="111">
        <f t="shared" si="74"/>
        <v>0</v>
      </c>
    </row>
    <row r="284" spans="1:26" ht="24.75" thickBot="1" x14ac:dyDescent="0.25">
      <c r="A284" s="115">
        <v>4241</v>
      </c>
      <c r="B284" s="146" t="s">
        <v>341</v>
      </c>
      <c r="C284" s="112"/>
      <c r="D284" s="112"/>
      <c r="E284" s="112"/>
      <c r="F284" s="108"/>
      <c r="G284" s="109">
        <f t="shared" si="75"/>
        <v>0</v>
      </c>
      <c r="H284" s="112"/>
      <c r="I284" s="112"/>
      <c r="J284" s="115"/>
      <c r="K284" s="115"/>
      <c r="L284" s="112"/>
      <c r="M284" s="110">
        <f t="shared" si="76"/>
        <v>0</v>
      </c>
      <c r="N284" s="112"/>
      <c r="O284" s="112"/>
      <c r="P284" s="112"/>
      <c r="Q284" s="108"/>
      <c r="R284" s="108"/>
      <c r="S284" s="108">
        <f t="shared" si="68"/>
        <v>0</v>
      </c>
      <c r="T284" s="106" t="e">
        <f t="shared" si="77"/>
        <v>#DIV/0!</v>
      </c>
      <c r="U284" s="111">
        <f t="shared" si="78"/>
        <v>0</v>
      </c>
      <c r="V284" s="111">
        <f t="shared" si="79"/>
        <v>0</v>
      </c>
      <c r="W284" s="111">
        <f t="shared" si="80"/>
        <v>0</v>
      </c>
      <c r="X284" s="111">
        <f t="shared" si="72"/>
        <v>0</v>
      </c>
      <c r="Y284" s="111">
        <f t="shared" si="81"/>
        <v>0</v>
      </c>
      <c r="Z284" s="111">
        <f t="shared" si="74"/>
        <v>0</v>
      </c>
    </row>
    <row r="285" spans="1:26" ht="12.75" thickBot="1" x14ac:dyDescent="0.25">
      <c r="A285" s="115">
        <v>4242</v>
      </c>
      <c r="B285" s="146" t="s">
        <v>342</v>
      </c>
      <c r="C285" s="112"/>
      <c r="D285" s="112"/>
      <c r="E285" s="112"/>
      <c r="F285" s="108"/>
      <c r="G285" s="109">
        <f t="shared" si="75"/>
        <v>0</v>
      </c>
      <c r="H285" s="112"/>
      <c r="I285" s="112"/>
      <c r="J285" s="115"/>
      <c r="K285" s="115"/>
      <c r="L285" s="112"/>
      <c r="M285" s="110">
        <f t="shared" si="76"/>
        <v>0</v>
      </c>
      <c r="N285" s="112"/>
      <c r="O285" s="112"/>
      <c r="P285" s="112"/>
      <c r="Q285" s="108"/>
      <c r="R285" s="108"/>
      <c r="S285" s="108">
        <f t="shared" si="68"/>
        <v>0</v>
      </c>
      <c r="T285" s="106" t="e">
        <f t="shared" si="77"/>
        <v>#DIV/0!</v>
      </c>
      <c r="U285" s="111">
        <f t="shared" si="78"/>
        <v>0</v>
      </c>
      <c r="V285" s="111">
        <f t="shared" si="79"/>
        <v>0</v>
      </c>
      <c r="W285" s="111">
        <f t="shared" si="80"/>
        <v>0</v>
      </c>
      <c r="X285" s="111">
        <f t="shared" si="72"/>
        <v>0</v>
      </c>
      <c r="Y285" s="111">
        <f t="shared" si="81"/>
        <v>0</v>
      </c>
      <c r="Z285" s="111">
        <f t="shared" si="74"/>
        <v>0</v>
      </c>
    </row>
    <row r="286" spans="1:26" ht="12.75" thickBot="1" x14ac:dyDescent="0.25">
      <c r="A286" s="115">
        <v>4246</v>
      </c>
      <c r="B286" s="146" t="s">
        <v>343</v>
      </c>
      <c r="C286" s="112"/>
      <c r="D286" s="112"/>
      <c r="E286" s="112"/>
      <c r="F286" s="108"/>
      <c r="G286" s="109">
        <f t="shared" si="75"/>
        <v>0</v>
      </c>
      <c r="H286" s="112"/>
      <c r="I286" s="112"/>
      <c r="J286" s="115"/>
      <c r="K286" s="115"/>
      <c r="L286" s="112"/>
      <c r="M286" s="110">
        <f t="shared" si="76"/>
        <v>0</v>
      </c>
      <c r="N286" s="112"/>
      <c r="O286" s="112"/>
      <c r="P286" s="112"/>
      <c r="Q286" s="108"/>
      <c r="R286" s="108"/>
      <c r="S286" s="108">
        <f t="shared" si="68"/>
        <v>0</v>
      </c>
      <c r="T286" s="106" t="e">
        <f t="shared" si="77"/>
        <v>#DIV/0!</v>
      </c>
      <c r="U286" s="111">
        <f t="shared" si="78"/>
        <v>0</v>
      </c>
      <c r="V286" s="111">
        <f t="shared" si="79"/>
        <v>0</v>
      </c>
      <c r="W286" s="111">
        <f t="shared" si="80"/>
        <v>0</v>
      </c>
      <c r="X286" s="111">
        <f t="shared" si="72"/>
        <v>0</v>
      </c>
      <c r="Y286" s="111">
        <f t="shared" si="81"/>
        <v>0</v>
      </c>
      <c r="Z286" s="111">
        <f t="shared" si="74"/>
        <v>0</v>
      </c>
    </row>
    <row r="287" spans="1:26" ht="24.75" thickBot="1" x14ac:dyDescent="0.25">
      <c r="A287" s="115">
        <v>4247</v>
      </c>
      <c r="B287" s="146" t="s">
        <v>344</v>
      </c>
      <c r="C287" s="112"/>
      <c r="D287" s="112"/>
      <c r="E287" s="112"/>
      <c r="F287" s="108"/>
      <c r="G287" s="109">
        <f t="shared" si="75"/>
        <v>0</v>
      </c>
      <c r="H287" s="112"/>
      <c r="I287" s="112"/>
      <c r="J287" s="115"/>
      <c r="K287" s="115"/>
      <c r="L287" s="112"/>
      <c r="M287" s="110">
        <f t="shared" si="76"/>
        <v>0</v>
      </c>
      <c r="N287" s="112"/>
      <c r="O287" s="112"/>
      <c r="P287" s="112"/>
      <c r="Q287" s="108"/>
      <c r="R287" s="108"/>
      <c r="S287" s="108">
        <f t="shared" si="68"/>
        <v>0</v>
      </c>
      <c r="T287" s="106" t="e">
        <f t="shared" si="77"/>
        <v>#DIV/0!</v>
      </c>
      <c r="U287" s="111">
        <f t="shared" si="78"/>
        <v>0</v>
      </c>
      <c r="V287" s="111">
        <f t="shared" si="79"/>
        <v>0</v>
      </c>
      <c r="W287" s="111">
        <f t="shared" si="80"/>
        <v>0</v>
      </c>
      <c r="X287" s="111">
        <f t="shared" si="72"/>
        <v>0</v>
      </c>
      <c r="Y287" s="111">
        <f t="shared" si="81"/>
        <v>0</v>
      </c>
      <c r="Z287" s="111">
        <f t="shared" si="74"/>
        <v>0</v>
      </c>
    </row>
    <row r="288" spans="1:26" ht="24.75" thickBot="1" x14ac:dyDescent="0.25">
      <c r="A288" s="115">
        <v>4251</v>
      </c>
      <c r="B288" s="146" t="s">
        <v>345</v>
      </c>
      <c r="C288" s="112"/>
      <c r="D288" s="112"/>
      <c r="E288" s="112"/>
      <c r="F288" s="108"/>
      <c r="G288" s="109">
        <f t="shared" si="75"/>
        <v>0</v>
      </c>
      <c r="H288" s="112"/>
      <c r="I288" s="112"/>
      <c r="J288" s="115"/>
      <c r="K288" s="115"/>
      <c r="L288" s="112"/>
      <c r="M288" s="110">
        <f t="shared" si="76"/>
        <v>0</v>
      </c>
      <c r="N288" s="112"/>
      <c r="O288" s="112"/>
      <c r="P288" s="112"/>
      <c r="Q288" s="108"/>
      <c r="R288" s="108"/>
      <c r="S288" s="108">
        <f t="shared" si="68"/>
        <v>0</v>
      </c>
      <c r="T288" s="106" t="e">
        <f t="shared" si="77"/>
        <v>#DIV/0!</v>
      </c>
      <c r="U288" s="111">
        <f t="shared" si="78"/>
        <v>0</v>
      </c>
      <c r="V288" s="111">
        <f t="shared" si="79"/>
        <v>0</v>
      </c>
      <c r="W288" s="111">
        <f t="shared" si="80"/>
        <v>0</v>
      </c>
      <c r="X288" s="111">
        <f t="shared" si="72"/>
        <v>0</v>
      </c>
      <c r="Y288" s="111">
        <f t="shared" si="81"/>
        <v>0</v>
      </c>
      <c r="Z288" s="111">
        <f t="shared" si="74"/>
        <v>0</v>
      </c>
    </row>
    <row r="289" spans="1:26" ht="12.75" thickBot="1" x14ac:dyDescent="0.25">
      <c r="A289" s="115">
        <v>4311</v>
      </c>
      <c r="B289" s="146" t="s">
        <v>346</v>
      </c>
      <c r="C289" s="112"/>
      <c r="D289" s="112"/>
      <c r="E289" s="112"/>
      <c r="F289" s="108"/>
      <c r="G289" s="109">
        <f t="shared" si="75"/>
        <v>0</v>
      </c>
      <c r="H289" s="112"/>
      <c r="I289" s="112"/>
      <c r="J289" s="115"/>
      <c r="K289" s="115"/>
      <c r="L289" s="112"/>
      <c r="M289" s="110">
        <f t="shared" si="76"/>
        <v>0</v>
      </c>
      <c r="N289" s="112"/>
      <c r="O289" s="112"/>
      <c r="P289" s="112"/>
      <c r="Q289" s="108"/>
      <c r="R289" s="108"/>
      <c r="S289" s="108">
        <f t="shared" si="68"/>
        <v>0</v>
      </c>
      <c r="T289" s="106" t="e">
        <f t="shared" si="77"/>
        <v>#DIV/0!</v>
      </c>
      <c r="U289" s="111">
        <f t="shared" si="78"/>
        <v>0</v>
      </c>
      <c r="V289" s="111">
        <f t="shared" si="79"/>
        <v>0</v>
      </c>
      <c r="W289" s="111">
        <f t="shared" si="80"/>
        <v>0</v>
      </c>
      <c r="X289" s="111">
        <f t="shared" si="72"/>
        <v>0</v>
      </c>
      <c r="Y289" s="111">
        <f t="shared" si="81"/>
        <v>0</v>
      </c>
      <c r="Z289" s="111">
        <f t="shared" si="74"/>
        <v>0</v>
      </c>
    </row>
    <row r="290" spans="1:26" ht="12.75" thickBot="1" x14ac:dyDescent="0.25">
      <c r="A290" s="115">
        <v>4312</v>
      </c>
      <c r="B290" s="146" t="s">
        <v>347</v>
      </c>
      <c r="C290" s="112"/>
      <c r="D290" s="112"/>
      <c r="E290" s="112"/>
      <c r="F290" s="108"/>
      <c r="G290" s="109">
        <f t="shared" si="75"/>
        <v>0</v>
      </c>
      <c r="H290" s="112"/>
      <c r="I290" s="112"/>
      <c r="J290" s="115"/>
      <c r="K290" s="115"/>
      <c r="L290" s="112"/>
      <c r="M290" s="110">
        <f t="shared" si="76"/>
        <v>0</v>
      </c>
      <c r="N290" s="112"/>
      <c r="O290" s="112"/>
      <c r="P290" s="112"/>
      <c r="Q290" s="108"/>
      <c r="R290" s="108"/>
      <c r="S290" s="108">
        <f t="shared" si="68"/>
        <v>0</v>
      </c>
      <c r="T290" s="106" t="e">
        <f t="shared" si="77"/>
        <v>#DIV/0!</v>
      </c>
      <c r="U290" s="111">
        <f t="shared" si="78"/>
        <v>0</v>
      </c>
      <c r="V290" s="111">
        <f t="shared" si="79"/>
        <v>0</v>
      </c>
      <c r="W290" s="111">
        <f t="shared" si="80"/>
        <v>0</v>
      </c>
      <c r="X290" s="111">
        <f t="shared" si="72"/>
        <v>0</v>
      </c>
      <c r="Y290" s="111">
        <f t="shared" si="81"/>
        <v>0</v>
      </c>
      <c r="Z290" s="111">
        <f t="shared" si="74"/>
        <v>0</v>
      </c>
    </row>
    <row r="291" spans="1:26" ht="12.75" thickBot="1" x14ac:dyDescent="0.25">
      <c r="A291" s="115">
        <v>4313</v>
      </c>
      <c r="B291" s="146" t="s">
        <v>348</v>
      </c>
      <c r="C291" s="112"/>
      <c r="D291" s="112"/>
      <c r="E291" s="112"/>
      <c r="F291" s="108"/>
      <c r="G291" s="109">
        <f t="shared" si="75"/>
        <v>0</v>
      </c>
      <c r="H291" s="112"/>
      <c r="I291" s="112"/>
      <c r="J291" s="115"/>
      <c r="K291" s="115"/>
      <c r="L291" s="112"/>
      <c r="M291" s="110">
        <f t="shared" si="76"/>
        <v>0</v>
      </c>
      <c r="N291" s="112"/>
      <c r="O291" s="112"/>
      <c r="P291" s="112"/>
      <c r="Q291" s="108"/>
      <c r="R291" s="108"/>
      <c r="S291" s="108">
        <f t="shared" si="68"/>
        <v>0</v>
      </c>
      <c r="T291" s="106" t="e">
        <f t="shared" si="77"/>
        <v>#DIV/0!</v>
      </c>
      <c r="U291" s="111">
        <f t="shared" si="78"/>
        <v>0</v>
      </c>
      <c r="V291" s="111">
        <f t="shared" si="79"/>
        <v>0</v>
      </c>
      <c r="W291" s="111">
        <f t="shared" si="80"/>
        <v>0</v>
      </c>
      <c r="X291" s="111">
        <f t="shared" si="72"/>
        <v>0</v>
      </c>
      <c r="Y291" s="111">
        <f t="shared" si="81"/>
        <v>0</v>
      </c>
      <c r="Z291" s="111">
        <f t="shared" si="74"/>
        <v>0</v>
      </c>
    </row>
    <row r="292" spans="1:26" ht="12.75" thickBot="1" x14ac:dyDescent="0.25">
      <c r="A292" s="115">
        <v>4314</v>
      </c>
      <c r="B292" s="146" t="s">
        <v>349</v>
      </c>
      <c r="C292" s="112"/>
      <c r="D292" s="112"/>
      <c r="E292" s="112"/>
      <c r="F292" s="108"/>
      <c r="G292" s="109">
        <f t="shared" si="75"/>
        <v>0</v>
      </c>
      <c r="H292" s="112"/>
      <c r="I292" s="112"/>
      <c r="J292" s="115"/>
      <c r="K292" s="115"/>
      <c r="L292" s="112"/>
      <c r="M292" s="110">
        <f t="shared" si="76"/>
        <v>0</v>
      </c>
      <c r="N292" s="112"/>
      <c r="O292" s="112"/>
      <c r="P292" s="112"/>
      <c r="Q292" s="108"/>
      <c r="R292" s="108"/>
      <c r="S292" s="108">
        <f t="shared" si="68"/>
        <v>0</v>
      </c>
      <c r="T292" s="106" t="e">
        <f t="shared" si="77"/>
        <v>#DIV/0!</v>
      </c>
      <c r="U292" s="111">
        <f t="shared" si="78"/>
        <v>0</v>
      </c>
      <c r="V292" s="111">
        <f t="shared" si="79"/>
        <v>0</v>
      </c>
      <c r="W292" s="111">
        <f t="shared" si="80"/>
        <v>0</v>
      </c>
      <c r="X292" s="111">
        <f t="shared" si="72"/>
        <v>0</v>
      </c>
      <c r="Y292" s="111">
        <f t="shared" si="81"/>
        <v>0</v>
      </c>
      <c r="Z292" s="111">
        <f t="shared" si="74"/>
        <v>0</v>
      </c>
    </row>
    <row r="293" spans="1:26" ht="12.75" thickBot="1" x14ac:dyDescent="0.25">
      <c r="A293" s="115">
        <v>4315</v>
      </c>
      <c r="B293" s="146" t="s">
        <v>350</v>
      </c>
      <c r="C293" s="112"/>
      <c r="D293" s="112"/>
      <c r="E293" s="112"/>
      <c r="F293" s="108"/>
      <c r="G293" s="109">
        <f t="shared" si="75"/>
        <v>0</v>
      </c>
      <c r="H293" s="112"/>
      <c r="I293" s="112"/>
      <c r="J293" s="115"/>
      <c r="K293" s="115"/>
      <c r="L293" s="112"/>
      <c r="M293" s="110">
        <f t="shared" si="76"/>
        <v>0</v>
      </c>
      <c r="N293" s="112"/>
      <c r="O293" s="112"/>
      <c r="P293" s="112"/>
      <c r="Q293" s="108"/>
      <c r="R293" s="108"/>
      <c r="S293" s="108">
        <f t="shared" si="68"/>
        <v>0</v>
      </c>
      <c r="T293" s="106" t="e">
        <f t="shared" si="77"/>
        <v>#DIV/0!</v>
      </c>
      <c r="U293" s="111">
        <f t="shared" si="78"/>
        <v>0</v>
      </c>
      <c r="V293" s="111">
        <f t="shared" si="79"/>
        <v>0</v>
      </c>
      <c r="W293" s="111">
        <f t="shared" si="80"/>
        <v>0</v>
      </c>
      <c r="X293" s="111">
        <f t="shared" si="72"/>
        <v>0</v>
      </c>
      <c r="Y293" s="111">
        <f t="shared" si="81"/>
        <v>0</v>
      </c>
      <c r="Z293" s="111">
        <f t="shared" si="74"/>
        <v>0</v>
      </c>
    </row>
    <row r="294" spans="1:26" ht="12.75" thickBot="1" x14ac:dyDescent="0.25">
      <c r="A294" s="115">
        <v>4316</v>
      </c>
      <c r="B294" s="146" t="s">
        <v>351</v>
      </c>
      <c r="C294" s="112"/>
      <c r="D294" s="112"/>
      <c r="E294" s="112"/>
      <c r="F294" s="108"/>
      <c r="G294" s="109">
        <f t="shared" si="75"/>
        <v>0</v>
      </c>
      <c r="H294" s="112"/>
      <c r="I294" s="112"/>
      <c r="J294" s="115"/>
      <c r="K294" s="115"/>
      <c r="L294" s="112"/>
      <c r="M294" s="110">
        <f t="shared" si="76"/>
        <v>0</v>
      </c>
      <c r="N294" s="112"/>
      <c r="O294" s="112"/>
      <c r="P294" s="112"/>
      <c r="Q294" s="108"/>
      <c r="R294" s="108"/>
      <c r="S294" s="108">
        <f t="shared" si="68"/>
        <v>0</v>
      </c>
      <c r="T294" s="106" t="e">
        <f t="shared" si="77"/>
        <v>#DIV/0!</v>
      </c>
      <c r="U294" s="111">
        <f t="shared" si="78"/>
        <v>0</v>
      </c>
      <c r="V294" s="111">
        <f t="shared" si="79"/>
        <v>0</v>
      </c>
      <c r="W294" s="111">
        <f t="shared" si="80"/>
        <v>0</v>
      </c>
      <c r="X294" s="111">
        <f t="shared" si="72"/>
        <v>0</v>
      </c>
      <c r="Y294" s="111">
        <f t="shared" si="81"/>
        <v>0</v>
      </c>
      <c r="Z294" s="111">
        <f t="shared" si="74"/>
        <v>0</v>
      </c>
    </row>
    <row r="295" spans="1:26" ht="12.75" thickBot="1" x14ac:dyDescent="0.25">
      <c r="A295" s="115">
        <v>4321</v>
      </c>
      <c r="B295" s="146" t="s">
        <v>352</v>
      </c>
      <c r="C295" s="112"/>
      <c r="D295" s="112"/>
      <c r="E295" s="112"/>
      <c r="F295" s="108"/>
      <c r="G295" s="109">
        <f t="shared" si="75"/>
        <v>0</v>
      </c>
      <c r="H295" s="112"/>
      <c r="I295" s="112"/>
      <c r="J295" s="115"/>
      <c r="K295" s="115"/>
      <c r="L295" s="112"/>
      <c r="M295" s="110">
        <f t="shared" si="76"/>
        <v>0</v>
      </c>
      <c r="N295" s="112"/>
      <c r="O295" s="112"/>
      <c r="P295" s="112"/>
      <c r="Q295" s="108"/>
      <c r="R295" s="108"/>
      <c r="S295" s="108">
        <f t="shared" si="68"/>
        <v>0</v>
      </c>
      <c r="T295" s="106" t="e">
        <f t="shared" si="77"/>
        <v>#DIV/0!</v>
      </c>
      <c r="U295" s="111">
        <f t="shared" si="78"/>
        <v>0</v>
      </c>
      <c r="V295" s="111">
        <f t="shared" si="79"/>
        <v>0</v>
      </c>
      <c r="W295" s="111">
        <f t="shared" si="80"/>
        <v>0</v>
      </c>
      <c r="X295" s="111">
        <f t="shared" si="72"/>
        <v>0</v>
      </c>
      <c r="Y295" s="111">
        <f t="shared" si="81"/>
        <v>0</v>
      </c>
      <c r="Z295" s="111">
        <f t="shared" si="74"/>
        <v>0</v>
      </c>
    </row>
    <row r="296" spans="1:26" ht="12.75" thickBot="1" x14ac:dyDescent="0.25">
      <c r="A296" s="115">
        <v>4331</v>
      </c>
      <c r="B296" s="146" t="s">
        <v>353</v>
      </c>
      <c r="C296" s="112"/>
      <c r="D296" s="112"/>
      <c r="E296" s="112"/>
      <c r="F296" s="108"/>
      <c r="G296" s="109">
        <f t="shared" si="75"/>
        <v>0</v>
      </c>
      <c r="H296" s="112"/>
      <c r="I296" s="112"/>
      <c r="J296" s="115"/>
      <c r="K296" s="115"/>
      <c r="L296" s="112"/>
      <c r="M296" s="110">
        <f t="shared" si="76"/>
        <v>0</v>
      </c>
      <c r="N296" s="112"/>
      <c r="O296" s="112"/>
      <c r="P296" s="112"/>
      <c r="Q296" s="108"/>
      <c r="R296" s="108"/>
      <c r="S296" s="108">
        <f t="shared" si="68"/>
        <v>0</v>
      </c>
      <c r="T296" s="106" t="e">
        <f t="shared" si="77"/>
        <v>#DIV/0!</v>
      </c>
      <c r="U296" s="111">
        <f t="shared" si="78"/>
        <v>0</v>
      </c>
      <c r="V296" s="111">
        <f t="shared" si="79"/>
        <v>0</v>
      </c>
      <c r="W296" s="111">
        <f t="shared" si="80"/>
        <v>0</v>
      </c>
      <c r="X296" s="111">
        <f t="shared" si="72"/>
        <v>0</v>
      </c>
      <c r="Y296" s="111">
        <f t="shared" si="81"/>
        <v>0</v>
      </c>
      <c r="Z296" s="111">
        <f t="shared" si="74"/>
        <v>0</v>
      </c>
    </row>
    <row r="297" spans="1:26" ht="12.75" thickBot="1" x14ac:dyDescent="0.25">
      <c r="A297" s="115">
        <v>4332</v>
      </c>
      <c r="B297" s="146" t="s">
        <v>354</v>
      </c>
      <c r="C297" s="112"/>
      <c r="D297" s="112"/>
      <c r="E297" s="112"/>
      <c r="F297" s="108"/>
      <c r="G297" s="109">
        <f t="shared" si="75"/>
        <v>0</v>
      </c>
      <c r="H297" s="112"/>
      <c r="I297" s="112"/>
      <c r="J297" s="115"/>
      <c r="K297" s="115"/>
      <c r="L297" s="112"/>
      <c r="M297" s="110">
        <f t="shared" si="76"/>
        <v>0</v>
      </c>
      <c r="N297" s="112"/>
      <c r="O297" s="112"/>
      <c r="P297" s="112"/>
      <c r="Q297" s="108"/>
      <c r="R297" s="108"/>
      <c r="S297" s="108">
        <f t="shared" si="68"/>
        <v>0</v>
      </c>
      <c r="T297" s="106" t="e">
        <f t="shared" si="77"/>
        <v>#DIV/0!</v>
      </c>
      <c r="U297" s="111">
        <f t="shared" si="78"/>
        <v>0</v>
      </c>
      <c r="V297" s="111">
        <f t="shared" si="79"/>
        <v>0</v>
      </c>
      <c r="W297" s="111">
        <f t="shared" si="80"/>
        <v>0</v>
      </c>
      <c r="X297" s="111">
        <f t="shared" si="72"/>
        <v>0</v>
      </c>
      <c r="Y297" s="111">
        <f t="shared" si="81"/>
        <v>0</v>
      </c>
      <c r="Z297" s="111">
        <f t="shared" si="74"/>
        <v>0</v>
      </c>
    </row>
    <row r="298" spans="1:26" ht="12.75" thickBot="1" x14ac:dyDescent="0.25">
      <c r="A298" s="115">
        <v>4333</v>
      </c>
      <c r="B298" s="146" t="s">
        <v>355</v>
      </c>
      <c r="C298" s="112"/>
      <c r="D298" s="112"/>
      <c r="E298" s="112"/>
      <c r="F298" s="108"/>
      <c r="G298" s="109">
        <f t="shared" si="75"/>
        <v>0</v>
      </c>
      <c r="H298" s="112"/>
      <c r="I298" s="112"/>
      <c r="J298" s="115"/>
      <c r="K298" s="115"/>
      <c r="L298" s="112"/>
      <c r="M298" s="110">
        <f t="shared" si="76"/>
        <v>0</v>
      </c>
      <c r="N298" s="112"/>
      <c r="O298" s="112"/>
      <c r="P298" s="112"/>
      <c r="Q298" s="108"/>
      <c r="R298" s="108"/>
      <c r="S298" s="108">
        <f t="shared" si="68"/>
        <v>0</v>
      </c>
      <c r="T298" s="106" t="e">
        <f t="shared" si="77"/>
        <v>#DIV/0!</v>
      </c>
      <c r="U298" s="111">
        <f t="shared" si="78"/>
        <v>0</v>
      </c>
      <c r="V298" s="111">
        <f t="shared" si="79"/>
        <v>0</v>
      </c>
      <c r="W298" s="111">
        <f t="shared" si="80"/>
        <v>0</v>
      </c>
      <c r="X298" s="111">
        <f t="shared" si="72"/>
        <v>0</v>
      </c>
      <c r="Y298" s="111">
        <f t="shared" si="81"/>
        <v>0</v>
      </c>
      <c r="Z298" s="111">
        <f t="shared" si="74"/>
        <v>0</v>
      </c>
    </row>
    <row r="299" spans="1:26" ht="12.75" thickBot="1" x14ac:dyDescent="0.25">
      <c r="A299" s="115">
        <v>4341</v>
      </c>
      <c r="B299" s="146" t="s">
        <v>356</v>
      </c>
      <c r="C299" s="112"/>
      <c r="D299" s="112"/>
      <c r="E299" s="112"/>
      <c r="F299" s="108"/>
      <c r="G299" s="109">
        <f t="shared" si="75"/>
        <v>0</v>
      </c>
      <c r="H299" s="112"/>
      <c r="I299" s="112"/>
      <c r="J299" s="115"/>
      <c r="K299" s="115"/>
      <c r="L299" s="112"/>
      <c r="M299" s="110">
        <f t="shared" si="76"/>
        <v>0</v>
      </c>
      <c r="N299" s="112"/>
      <c r="O299" s="112"/>
      <c r="P299" s="112"/>
      <c r="Q299" s="108"/>
      <c r="R299" s="108"/>
      <c r="S299" s="108">
        <f t="shared" si="68"/>
        <v>0</v>
      </c>
      <c r="T299" s="106" t="e">
        <f t="shared" si="77"/>
        <v>#DIV/0!</v>
      </c>
      <c r="U299" s="111">
        <f t="shared" si="78"/>
        <v>0</v>
      </c>
      <c r="V299" s="111">
        <f t="shared" si="79"/>
        <v>0</v>
      </c>
      <c r="W299" s="111">
        <f t="shared" si="80"/>
        <v>0</v>
      </c>
      <c r="X299" s="111">
        <f t="shared" si="72"/>
        <v>0</v>
      </c>
      <c r="Y299" s="111">
        <f t="shared" si="81"/>
        <v>0</v>
      </c>
      <c r="Z299" s="111">
        <f t="shared" si="74"/>
        <v>0</v>
      </c>
    </row>
    <row r="300" spans="1:26" ht="24.75" thickBot="1" x14ac:dyDescent="0.25">
      <c r="A300" s="115">
        <v>4361</v>
      </c>
      <c r="B300" s="146" t="s">
        <v>357</v>
      </c>
      <c r="C300" s="112"/>
      <c r="D300" s="112"/>
      <c r="E300" s="112"/>
      <c r="F300" s="108"/>
      <c r="G300" s="109">
        <f t="shared" si="75"/>
        <v>0</v>
      </c>
      <c r="H300" s="112"/>
      <c r="I300" s="112"/>
      <c r="J300" s="115"/>
      <c r="K300" s="115"/>
      <c r="L300" s="112"/>
      <c r="M300" s="110">
        <f t="shared" si="76"/>
        <v>0</v>
      </c>
      <c r="N300" s="112"/>
      <c r="O300" s="112"/>
      <c r="P300" s="112"/>
      <c r="Q300" s="108"/>
      <c r="R300" s="108"/>
      <c r="S300" s="108">
        <f t="shared" si="68"/>
        <v>0</v>
      </c>
      <c r="T300" s="106" t="e">
        <f t="shared" si="77"/>
        <v>#DIV/0!</v>
      </c>
      <c r="U300" s="111">
        <f t="shared" si="78"/>
        <v>0</v>
      </c>
      <c r="V300" s="111">
        <f t="shared" si="79"/>
        <v>0</v>
      </c>
      <c r="W300" s="111">
        <f t="shared" si="80"/>
        <v>0</v>
      </c>
      <c r="X300" s="111">
        <f t="shared" si="72"/>
        <v>0</v>
      </c>
      <c r="Y300" s="111">
        <f t="shared" si="81"/>
        <v>0</v>
      </c>
      <c r="Z300" s="111">
        <f t="shared" si="74"/>
        <v>0</v>
      </c>
    </row>
    <row r="301" spans="1:26" ht="12.75" thickBot="1" x14ac:dyDescent="0.25">
      <c r="A301" s="115">
        <v>4371</v>
      </c>
      <c r="B301" s="146" t="s">
        <v>358</v>
      </c>
      <c r="C301" s="112"/>
      <c r="D301" s="112"/>
      <c r="E301" s="112"/>
      <c r="F301" s="108"/>
      <c r="G301" s="109">
        <f t="shared" si="75"/>
        <v>0</v>
      </c>
      <c r="H301" s="112"/>
      <c r="I301" s="112"/>
      <c r="J301" s="115"/>
      <c r="K301" s="115"/>
      <c r="L301" s="112"/>
      <c r="M301" s="110">
        <f t="shared" si="76"/>
        <v>0</v>
      </c>
      <c r="N301" s="112"/>
      <c r="O301" s="112"/>
      <c r="P301" s="112"/>
      <c r="Q301" s="108"/>
      <c r="R301" s="108"/>
      <c r="S301" s="108">
        <f t="shared" si="68"/>
        <v>0</v>
      </c>
      <c r="T301" s="106" t="e">
        <f t="shared" si="77"/>
        <v>#DIV/0!</v>
      </c>
      <c r="U301" s="111">
        <f t="shared" si="78"/>
        <v>0</v>
      </c>
      <c r="V301" s="111">
        <f t="shared" si="79"/>
        <v>0</v>
      </c>
      <c r="W301" s="111">
        <f t="shared" si="80"/>
        <v>0</v>
      </c>
      <c r="X301" s="111">
        <f t="shared" si="72"/>
        <v>0</v>
      </c>
      <c r="Y301" s="111">
        <f t="shared" si="81"/>
        <v>0</v>
      </c>
      <c r="Z301" s="111">
        <f t="shared" si="74"/>
        <v>0</v>
      </c>
    </row>
    <row r="302" spans="1:26" ht="12.75" thickBot="1" x14ac:dyDescent="0.25">
      <c r="A302" s="115">
        <v>4381</v>
      </c>
      <c r="B302" s="146" t="s">
        <v>359</v>
      </c>
      <c r="C302" s="112"/>
      <c r="D302" s="112"/>
      <c r="E302" s="112"/>
      <c r="F302" s="108"/>
      <c r="G302" s="109">
        <f t="shared" si="75"/>
        <v>0</v>
      </c>
      <c r="H302" s="112"/>
      <c r="I302" s="112"/>
      <c r="J302" s="115"/>
      <c r="K302" s="115"/>
      <c r="L302" s="112"/>
      <c r="M302" s="110">
        <f t="shared" si="76"/>
        <v>0</v>
      </c>
      <c r="N302" s="112"/>
      <c r="O302" s="112"/>
      <c r="P302" s="112"/>
      <c r="Q302" s="108"/>
      <c r="R302" s="108"/>
      <c r="S302" s="108">
        <f t="shared" si="68"/>
        <v>0</v>
      </c>
      <c r="T302" s="106" t="e">
        <f t="shared" si="77"/>
        <v>#DIV/0!</v>
      </c>
      <c r="U302" s="111">
        <f t="shared" si="78"/>
        <v>0</v>
      </c>
      <c r="V302" s="111">
        <f t="shared" si="79"/>
        <v>0</v>
      </c>
      <c r="W302" s="111">
        <f t="shared" si="80"/>
        <v>0</v>
      </c>
      <c r="X302" s="111">
        <f t="shared" si="72"/>
        <v>0</v>
      </c>
      <c r="Y302" s="111">
        <f t="shared" si="81"/>
        <v>0</v>
      </c>
      <c r="Z302" s="111">
        <f t="shared" si="74"/>
        <v>0</v>
      </c>
    </row>
    <row r="303" spans="1:26" ht="12.75" thickBot="1" x14ac:dyDescent="0.25">
      <c r="A303" s="115">
        <v>4382</v>
      </c>
      <c r="B303" s="146" t="s">
        <v>360</v>
      </c>
      <c r="C303" s="112"/>
      <c r="D303" s="112"/>
      <c r="E303" s="112"/>
      <c r="F303" s="108"/>
      <c r="G303" s="109">
        <f t="shared" si="75"/>
        <v>0</v>
      </c>
      <c r="H303" s="112"/>
      <c r="I303" s="112"/>
      <c r="J303" s="115"/>
      <c r="K303" s="115"/>
      <c r="L303" s="112"/>
      <c r="M303" s="110">
        <f t="shared" si="76"/>
        <v>0</v>
      </c>
      <c r="N303" s="112"/>
      <c r="O303" s="112"/>
      <c r="P303" s="112"/>
      <c r="Q303" s="108"/>
      <c r="R303" s="108"/>
      <c r="S303" s="108">
        <f t="shared" si="68"/>
        <v>0</v>
      </c>
      <c r="T303" s="106" t="e">
        <f t="shared" si="77"/>
        <v>#DIV/0!</v>
      </c>
      <c r="U303" s="111">
        <f t="shared" si="78"/>
        <v>0</v>
      </c>
      <c r="V303" s="111">
        <f t="shared" si="79"/>
        <v>0</v>
      </c>
      <c r="W303" s="111">
        <f t="shared" si="80"/>
        <v>0</v>
      </c>
      <c r="X303" s="111">
        <f t="shared" si="72"/>
        <v>0</v>
      </c>
      <c r="Y303" s="111">
        <f t="shared" si="81"/>
        <v>0</v>
      </c>
      <c r="Z303" s="111">
        <f t="shared" si="74"/>
        <v>0</v>
      </c>
    </row>
    <row r="304" spans="1:26" ht="24.75" thickBot="1" x14ac:dyDescent="0.25">
      <c r="A304" s="115">
        <v>4383</v>
      </c>
      <c r="B304" s="146" t="s">
        <v>361</v>
      </c>
      <c r="C304" s="112"/>
      <c r="D304" s="112"/>
      <c r="E304" s="112"/>
      <c r="F304" s="108"/>
      <c r="G304" s="109">
        <f t="shared" si="75"/>
        <v>0</v>
      </c>
      <c r="H304" s="112"/>
      <c r="I304" s="112"/>
      <c r="J304" s="115"/>
      <c r="K304" s="115"/>
      <c r="L304" s="112"/>
      <c r="M304" s="110">
        <f t="shared" si="76"/>
        <v>0</v>
      </c>
      <c r="N304" s="112"/>
      <c r="O304" s="112"/>
      <c r="P304" s="112"/>
      <c r="Q304" s="108"/>
      <c r="R304" s="108"/>
      <c r="S304" s="108">
        <f t="shared" si="68"/>
        <v>0</v>
      </c>
      <c r="T304" s="106" t="e">
        <f t="shared" si="77"/>
        <v>#DIV/0!</v>
      </c>
      <c r="U304" s="111">
        <f t="shared" si="78"/>
        <v>0</v>
      </c>
      <c r="V304" s="111">
        <f t="shared" si="79"/>
        <v>0</v>
      </c>
      <c r="W304" s="111">
        <f t="shared" si="80"/>
        <v>0</v>
      </c>
      <c r="X304" s="111">
        <f t="shared" si="72"/>
        <v>0</v>
      </c>
      <c r="Y304" s="111">
        <f t="shared" si="81"/>
        <v>0</v>
      </c>
      <c r="Z304" s="111">
        <f t="shared" si="74"/>
        <v>0</v>
      </c>
    </row>
    <row r="305" spans="1:26" ht="12.75" thickBot="1" x14ac:dyDescent="0.25">
      <c r="A305" s="115">
        <v>4384</v>
      </c>
      <c r="B305" s="146" t="s">
        <v>362</v>
      </c>
      <c r="C305" s="112"/>
      <c r="D305" s="112"/>
      <c r="E305" s="112"/>
      <c r="F305" s="108"/>
      <c r="G305" s="109">
        <f t="shared" si="75"/>
        <v>0</v>
      </c>
      <c r="H305" s="112"/>
      <c r="I305" s="112"/>
      <c r="J305" s="115"/>
      <c r="K305" s="115"/>
      <c r="L305" s="112"/>
      <c r="M305" s="110">
        <f t="shared" si="76"/>
        <v>0</v>
      </c>
      <c r="N305" s="112"/>
      <c r="O305" s="112"/>
      <c r="P305" s="112"/>
      <c r="Q305" s="108"/>
      <c r="R305" s="108"/>
      <c r="S305" s="108">
        <f t="shared" si="68"/>
        <v>0</v>
      </c>
      <c r="T305" s="106" t="e">
        <f t="shared" si="77"/>
        <v>#DIV/0!</v>
      </c>
      <c r="U305" s="111">
        <f t="shared" si="78"/>
        <v>0</v>
      </c>
      <c r="V305" s="111">
        <f t="shared" si="79"/>
        <v>0</v>
      </c>
      <c r="W305" s="111">
        <f t="shared" si="80"/>
        <v>0</v>
      </c>
      <c r="X305" s="111">
        <f t="shared" si="72"/>
        <v>0</v>
      </c>
      <c r="Y305" s="111">
        <f t="shared" si="81"/>
        <v>0</v>
      </c>
      <c r="Z305" s="111">
        <f t="shared" si="74"/>
        <v>0</v>
      </c>
    </row>
    <row r="306" spans="1:26" ht="12.75" thickBot="1" x14ac:dyDescent="0.25">
      <c r="A306" s="115">
        <v>4391</v>
      </c>
      <c r="B306" s="146" t="s">
        <v>363</v>
      </c>
      <c r="C306" s="112"/>
      <c r="D306" s="112"/>
      <c r="E306" s="112"/>
      <c r="F306" s="108"/>
      <c r="G306" s="109">
        <f t="shared" si="75"/>
        <v>0</v>
      </c>
      <c r="H306" s="112"/>
      <c r="I306" s="112"/>
      <c r="J306" s="115"/>
      <c r="K306" s="115"/>
      <c r="L306" s="112"/>
      <c r="M306" s="110">
        <f t="shared" si="76"/>
        <v>0</v>
      </c>
      <c r="N306" s="112"/>
      <c r="O306" s="112"/>
      <c r="P306" s="112"/>
      <c r="Q306" s="108"/>
      <c r="R306" s="108"/>
      <c r="S306" s="108">
        <f t="shared" ref="S306:S369" si="82">SUM(N306:R306)</f>
        <v>0</v>
      </c>
      <c r="T306" s="106" t="e">
        <f t="shared" si="77"/>
        <v>#DIV/0!</v>
      </c>
      <c r="U306" s="111">
        <f t="shared" ref="U306:U337" si="83">H306-N306</f>
        <v>0</v>
      </c>
      <c r="V306" s="111">
        <f t="shared" ref="V306:V337" si="84">+I306-O306</f>
        <v>0</v>
      </c>
      <c r="W306" s="111">
        <f t="shared" ref="W306:W337" si="85">J306-P306</f>
        <v>0</v>
      </c>
      <c r="X306" s="111">
        <f t="shared" ref="X306:X341" si="86">K306-Q306</f>
        <v>0</v>
      </c>
      <c r="Y306" s="111">
        <f t="shared" ref="Y306:Y337" si="87">L306-R306</f>
        <v>0</v>
      </c>
      <c r="Z306" s="111">
        <f t="shared" ref="Z306:Z341" si="88">SUM(U306:Y306)</f>
        <v>0</v>
      </c>
    </row>
    <row r="307" spans="1:26" ht="12.75" thickBot="1" x14ac:dyDescent="0.25">
      <c r="A307" s="115">
        <v>4411</v>
      </c>
      <c r="B307" s="146" t="s">
        <v>364</v>
      </c>
      <c r="C307" s="112"/>
      <c r="D307" s="112"/>
      <c r="E307" s="112"/>
      <c r="F307" s="108"/>
      <c r="G307" s="109">
        <f t="shared" ref="G307:G341" si="89">SUM(C307:E307)</f>
        <v>0</v>
      </c>
      <c r="H307" s="112"/>
      <c r="I307" s="112"/>
      <c r="J307" s="115"/>
      <c r="K307" s="115"/>
      <c r="L307" s="112"/>
      <c r="M307" s="110">
        <f t="shared" ref="M307:M341" si="90">SUM(H307:L307)</f>
        <v>0</v>
      </c>
      <c r="N307" s="112"/>
      <c r="O307" s="112"/>
      <c r="P307" s="112"/>
      <c r="Q307" s="108"/>
      <c r="R307" s="108"/>
      <c r="S307" s="108">
        <f t="shared" si="82"/>
        <v>0</v>
      </c>
      <c r="T307" s="106" t="e">
        <f t="shared" si="77"/>
        <v>#DIV/0!</v>
      </c>
      <c r="U307" s="111">
        <f t="shared" si="83"/>
        <v>0</v>
      </c>
      <c r="V307" s="111">
        <f t="shared" si="84"/>
        <v>0</v>
      </c>
      <c r="W307" s="111">
        <f t="shared" si="85"/>
        <v>0</v>
      </c>
      <c r="X307" s="111">
        <f t="shared" si="86"/>
        <v>0</v>
      </c>
      <c r="Y307" s="111">
        <f t="shared" si="87"/>
        <v>0</v>
      </c>
      <c r="Z307" s="111">
        <f t="shared" si="88"/>
        <v>0</v>
      </c>
    </row>
    <row r="308" spans="1:26" ht="24.75" thickBot="1" x14ac:dyDescent="0.25">
      <c r="A308" s="115">
        <v>4412</v>
      </c>
      <c r="B308" s="146" t="s">
        <v>365</v>
      </c>
      <c r="C308" s="112"/>
      <c r="D308" s="112"/>
      <c r="E308" s="112"/>
      <c r="F308" s="108"/>
      <c r="G308" s="109">
        <f t="shared" si="89"/>
        <v>0</v>
      </c>
      <c r="H308" s="112"/>
      <c r="I308" s="112"/>
      <c r="J308" s="115"/>
      <c r="K308" s="115"/>
      <c r="L308" s="112"/>
      <c r="M308" s="110">
        <f t="shared" si="90"/>
        <v>0</v>
      </c>
      <c r="N308" s="112"/>
      <c r="O308" s="112"/>
      <c r="P308" s="112"/>
      <c r="Q308" s="108"/>
      <c r="R308" s="108"/>
      <c r="S308" s="108">
        <f t="shared" si="82"/>
        <v>0</v>
      </c>
      <c r="T308" s="106" t="e">
        <f t="shared" si="77"/>
        <v>#DIV/0!</v>
      </c>
      <c r="U308" s="111">
        <f t="shared" si="83"/>
        <v>0</v>
      </c>
      <c r="V308" s="111">
        <f t="shared" si="84"/>
        <v>0</v>
      </c>
      <c r="W308" s="111">
        <f t="shared" si="85"/>
        <v>0</v>
      </c>
      <c r="X308" s="111">
        <f t="shared" si="86"/>
        <v>0</v>
      </c>
      <c r="Y308" s="111">
        <f t="shared" si="87"/>
        <v>0</v>
      </c>
      <c r="Z308" s="111">
        <f t="shared" si="88"/>
        <v>0</v>
      </c>
    </row>
    <row r="309" spans="1:26" ht="12.75" thickBot="1" x14ac:dyDescent="0.25">
      <c r="A309" s="115">
        <v>4413</v>
      </c>
      <c r="B309" s="146" t="s">
        <v>366</v>
      </c>
      <c r="C309" s="112"/>
      <c r="D309" s="112"/>
      <c r="E309" s="112"/>
      <c r="F309" s="108"/>
      <c r="G309" s="109">
        <f t="shared" si="89"/>
        <v>0</v>
      </c>
      <c r="H309" s="112"/>
      <c r="I309" s="112"/>
      <c r="J309" s="115"/>
      <c r="K309" s="115"/>
      <c r="L309" s="112"/>
      <c r="M309" s="110">
        <f t="shared" si="90"/>
        <v>0</v>
      </c>
      <c r="N309" s="112"/>
      <c r="O309" s="112"/>
      <c r="P309" s="112"/>
      <c r="Q309" s="108"/>
      <c r="R309" s="108"/>
      <c r="S309" s="108">
        <f t="shared" si="82"/>
        <v>0</v>
      </c>
      <c r="T309" s="106" t="e">
        <f t="shared" si="77"/>
        <v>#DIV/0!</v>
      </c>
      <c r="U309" s="111">
        <f t="shared" si="83"/>
        <v>0</v>
      </c>
      <c r="V309" s="111">
        <f t="shared" si="84"/>
        <v>0</v>
      </c>
      <c r="W309" s="111">
        <f t="shared" si="85"/>
        <v>0</v>
      </c>
      <c r="X309" s="111">
        <f t="shared" si="86"/>
        <v>0</v>
      </c>
      <c r="Y309" s="111">
        <f t="shared" si="87"/>
        <v>0</v>
      </c>
      <c r="Z309" s="111">
        <f t="shared" si="88"/>
        <v>0</v>
      </c>
    </row>
    <row r="310" spans="1:26" ht="12.75" thickBot="1" x14ac:dyDescent="0.25">
      <c r="A310" s="115">
        <v>4414</v>
      </c>
      <c r="B310" s="146" t="s">
        <v>367</v>
      </c>
      <c r="C310" s="112"/>
      <c r="D310" s="112"/>
      <c r="E310" s="112"/>
      <c r="F310" s="108"/>
      <c r="G310" s="109">
        <f t="shared" si="89"/>
        <v>0</v>
      </c>
      <c r="H310" s="112"/>
      <c r="I310" s="112"/>
      <c r="J310" s="115"/>
      <c r="K310" s="115"/>
      <c r="L310" s="112"/>
      <c r="M310" s="110">
        <f t="shared" si="90"/>
        <v>0</v>
      </c>
      <c r="N310" s="112"/>
      <c r="O310" s="112"/>
      <c r="P310" s="112"/>
      <c r="Q310" s="108"/>
      <c r="R310" s="108"/>
      <c r="S310" s="108">
        <f t="shared" si="82"/>
        <v>0</v>
      </c>
      <c r="T310" s="106" t="e">
        <f t="shared" si="77"/>
        <v>#DIV/0!</v>
      </c>
      <c r="U310" s="111">
        <f t="shared" si="83"/>
        <v>0</v>
      </c>
      <c r="V310" s="111">
        <f t="shared" si="84"/>
        <v>0</v>
      </c>
      <c r="W310" s="111">
        <f t="shared" si="85"/>
        <v>0</v>
      </c>
      <c r="X310" s="111">
        <f t="shared" si="86"/>
        <v>0</v>
      </c>
      <c r="Y310" s="111">
        <f t="shared" si="87"/>
        <v>0</v>
      </c>
      <c r="Z310" s="111">
        <f t="shared" si="88"/>
        <v>0</v>
      </c>
    </row>
    <row r="311" spans="1:26" ht="24.75" thickBot="1" x14ac:dyDescent="0.25">
      <c r="A311" s="115">
        <v>4415</v>
      </c>
      <c r="B311" s="146" t="s">
        <v>368</v>
      </c>
      <c r="C311" s="112"/>
      <c r="D311" s="112"/>
      <c r="E311" s="112"/>
      <c r="F311" s="108"/>
      <c r="G311" s="109">
        <f t="shared" si="89"/>
        <v>0</v>
      </c>
      <c r="H311" s="112"/>
      <c r="I311" s="112"/>
      <c r="J311" s="115"/>
      <c r="K311" s="115"/>
      <c r="L311" s="112"/>
      <c r="M311" s="110">
        <f t="shared" si="90"/>
        <v>0</v>
      </c>
      <c r="N311" s="112"/>
      <c r="O311" s="112"/>
      <c r="P311" s="112"/>
      <c r="Q311" s="108"/>
      <c r="R311" s="108"/>
      <c r="S311" s="108">
        <f t="shared" si="82"/>
        <v>0</v>
      </c>
      <c r="T311" s="106" t="e">
        <f t="shared" si="77"/>
        <v>#DIV/0!</v>
      </c>
      <c r="U311" s="111">
        <f t="shared" si="83"/>
        <v>0</v>
      </c>
      <c r="V311" s="111">
        <f t="shared" si="84"/>
        <v>0</v>
      </c>
      <c r="W311" s="111">
        <f t="shared" si="85"/>
        <v>0</v>
      </c>
      <c r="X311" s="111">
        <f t="shared" si="86"/>
        <v>0</v>
      </c>
      <c r="Y311" s="111">
        <f t="shared" si="87"/>
        <v>0</v>
      </c>
      <c r="Z311" s="111">
        <f t="shared" si="88"/>
        <v>0</v>
      </c>
    </row>
    <row r="312" spans="1:26" ht="12.75" thickBot="1" x14ac:dyDescent="0.25">
      <c r="A312" s="115">
        <v>4416</v>
      </c>
      <c r="B312" s="146" t="s">
        <v>369</v>
      </c>
      <c r="C312" s="112"/>
      <c r="D312" s="112"/>
      <c r="E312" s="112"/>
      <c r="F312" s="108"/>
      <c r="G312" s="109">
        <f t="shared" si="89"/>
        <v>0</v>
      </c>
      <c r="H312" s="112"/>
      <c r="I312" s="112"/>
      <c r="J312" s="115"/>
      <c r="K312" s="115"/>
      <c r="L312" s="112"/>
      <c r="M312" s="110">
        <f t="shared" si="90"/>
        <v>0</v>
      </c>
      <c r="N312" s="112"/>
      <c r="O312" s="112"/>
      <c r="P312" s="112"/>
      <c r="Q312" s="108"/>
      <c r="R312" s="108"/>
      <c r="S312" s="108">
        <f t="shared" si="82"/>
        <v>0</v>
      </c>
      <c r="T312" s="106" t="e">
        <f t="shared" si="77"/>
        <v>#DIV/0!</v>
      </c>
      <c r="U312" s="111">
        <f t="shared" si="83"/>
        <v>0</v>
      </c>
      <c r="V312" s="111">
        <f t="shared" si="84"/>
        <v>0</v>
      </c>
      <c r="W312" s="111">
        <f t="shared" si="85"/>
        <v>0</v>
      </c>
      <c r="X312" s="111">
        <f t="shared" si="86"/>
        <v>0</v>
      </c>
      <c r="Y312" s="111">
        <f t="shared" si="87"/>
        <v>0</v>
      </c>
      <c r="Z312" s="111">
        <f t="shared" si="88"/>
        <v>0</v>
      </c>
    </row>
    <row r="313" spans="1:26" ht="12.75" thickBot="1" x14ac:dyDescent="0.25">
      <c r="A313" s="115">
        <v>4417</v>
      </c>
      <c r="B313" s="146" t="s">
        <v>370</v>
      </c>
      <c r="C313" s="112"/>
      <c r="D313" s="112"/>
      <c r="E313" s="112"/>
      <c r="F313" s="108"/>
      <c r="G313" s="109">
        <f t="shared" si="89"/>
        <v>0</v>
      </c>
      <c r="H313" s="112"/>
      <c r="I313" s="112"/>
      <c r="J313" s="115"/>
      <c r="K313" s="115"/>
      <c r="L313" s="112"/>
      <c r="M313" s="110">
        <f t="shared" si="90"/>
        <v>0</v>
      </c>
      <c r="N313" s="112"/>
      <c r="O313" s="112"/>
      <c r="P313" s="112"/>
      <c r="Q313" s="108"/>
      <c r="R313" s="108"/>
      <c r="S313" s="108">
        <f t="shared" si="82"/>
        <v>0</v>
      </c>
      <c r="T313" s="106" t="e">
        <f t="shared" si="77"/>
        <v>#DIV/0!</v>
      </c>
      <c r="U313" s="111">
        <f t="shared" si="83"/>
        <v>0</v>
      </c>
      <c r="V313" s="111">
        <f t="shared" si="84"/>
        <v>0</v>
      </c>
      <c r="W313" s="111">
        <f t="shared" si="85"/>
        <v>0</v>
      </c>
      <c r="X313" s="111">
        <f t="shared" si="86"/>
        <v>0</v>
      </c>
      <c r="Y313" s="111">
        <f t="shared" si="87"/>
        <v>0</v>
      </c>
      <c r="Z313" s="111">
        <f t="shared" si="88"/>
        <v>0</v>
      </c>
    </row>
    <row r="314" spans="1:26" ht="12.75" thickBot="1" x14ac:dyDescent="0.25">
      <c r="A314" s="115">
        <v>44181</v>
      </c>
      <c r="B314" s="146" t="s">
        <v>371</v>
      </c>
      <c r="C314" s="112"/>
      <c r="D314" s="112"/>
      <c r="E314" s="112"/>
      <c r="F314" s="108"/>
      <c r="G314" s="109">
        <f t="shared" si="89"/>
        <v>0</v>
      </c>
      <c r="H314" s="112"/>
      <c r="I314" s="112"/>
      <c r="J314" s="115"/>
      <c r="K314" s="115"/>
      <c r="L314" s="112"/>
      <c r="M314" s="110">
        <f t="shared" si="90"/>
        <v>0</v>
      </c>
      <c r="N314" s="112"/>
      <c r="O314" s="112"/>
      <c r="P314" s="112"/>
      <c r="Q314" s="108"/>
      <c r="R314" s="108"/>
      <c r="S314" s="108">
        <f t="shared" si="82"/>
        <v>0</v>
      </c>
      <c r="T314" s="106" t="e">
        <f t="shared" si="77"/>
        <v>#DIV/0!</v>
      </c>
      <c r="U314" s="111">
        <f t="shared" si="83"/>
        <v>0</v>
      </c>
      <c r="V314" s="111">
        <f t="shared" si="84"/>
        <v>0</v>
      </c>
      <c r="W314" s="111">
        <f t="shared" si="85"/>
        <v>0</v>
      </c>
      <c r="X314" s="111">
        <f t="shared" si="86"/>
        <v>0</v>
      </c>
      <c r="Y314" s="111">
        <f t="shared" si="87"/>
        <v>0</v>
      </c>
      <c r="Z314" s="111">
        <f t="shared" si="88"/>
        <v>0</v>
      </c>
    </row>
    <row r="315" spans="1:26" ht="12.75" thickBot="1" x14ac:dyDescent="0.25">
      <c r="A315" s="115">
        <v>4419</v>
      </c>
      <c r="B315" s="146" t="s">
        <v>372</v>
      </c>
      <c r="C315" s="112">
        <v>10000</v>
      </c>
      <c r="D315" s="112">
        <v>10000</v>
      </c>
      <c r="E315" s="112"/>
      <c r="F315" s="108"/>
      <c r="G315" s="109">
        <f t="shared" si="89"/>
        <v>20000</v>
      </c>
      <c r="H315" s="112">
        <v>10000</v>
      </c>
      <c r="I315" s="112">
        <v>10000</v>
      </c>
      <c r="J315" s="115"/>
      <c r="K315" s="115"/>
      <c r="L315" s="112"/>
      <c r="M315" s="110">
        <f t="shared" si="90"/>
        <v>20000</v>
      </c>
      <c r="N315" s="112"/>
      <c r="O315" s="112"/>
      <c r="P315" s="112"/>
      <c r="Q315" s="108"/>
      <c r="R315" s="108"/>
      <c r="S315" s="108">
        <f t="shared" si="82"/>
        <v>0</v>
      </c>
      <c r="T315" s="106">
        <f t="shared" si="77"/>
        <v>0</v>
      </c>
      <c r="U315" s="111">
        <f t="shared" si="83"/>
        <v>10000</v>
      </c>
      <c r="V315" s="111">
        <f t="shared" si="84"/>
        <v>10000</v>
      </c>
      <c r="W315" s="111">
        <f t="shared" si="85"/>
        <v>0</v>
      </c>
      <c r="X315" s="111">
        <f t="shared" si="86"/>
        <v>0</v>
      </c>
      <c r="Y315" s="111">
        <f t="shared" si="87"/>
        <v>0</v>
      </c>
      <c r="Z315" s="111">
        <f t="shared" si="88"/>
        <v>20000</v>
      </c>
    </row>
    <row r="316" spans="1:26" ht="12.75" thickBot="1" x14ac:dyDescent="0.25">
      <c r="A316" s="115">
        <v>4421</v>
      </c>
      <c r="B316" s="146" t="s">
        <v>373</v>
      </c>
      <c r="C316" s="112"/>
      <c r="D316" s="112"/>
      <c r="E316" s="112"/>
      <c r="F316" s="108"/>
      <c r="G316" s="109">
        <f t="shared" si="89"/>
        <v>0</v>
      </c>
      <c r="H316" s="112"/>
      <c r="I316" s="112"/>
      <c r="J316" s="115"/>
      <c r="K316" s="115"/>
      <c r="L316" s="112"/>
      <c r="M316" s="110">
        <f t="shared" si="90"/>
        <v>0</v>
      </c>
      <c r="N316" s="112"/>
      <c r="O316" s="112"/>
      <c r="P316" s="112"/>
      <c r="Q316" s="108"/>
      <c r="R316" s="108"/>
      <c r="S316" s="108">
        <f t="shared" si="82"/>
        <v>0</v>
      </c>
      <c r="T316" s="106" t="e">
        <f t="shared" si="77"/>
        <v>#DIV/0!</v>
      </c>
      <c r="U316" s="111">
        <f t="shared" si="83"/>
        <v>0</v>
      </c>
      <c r="V316" s="111">
        <f t="shared" si="84"/>
        <v>0</v>
      </c>
      <c r="W316" s="111">
        <f t="shared" si="85"/>
        <v>0</v>
      </c>
      <c r="X316" s="111">
        <f t="shared" si="86"/>
        <v>0</v>
      </c>
      <c r="Y316" s="111">
        <f t="shared" si="87"/>
        <v>0</v>
      </c>
      <c r="Z316" s="111">
        <f t="shared" si="88"/>
        <v>0</v>
      </c>
    </row>
    <row r="317" spans="1:26" ht="12.75" thickBot="1" x14ac:dyDescent="0.25">
      <c r="A317" s="115">
        <v>4422</v>
      </c>
      <c r="B317" s="146" t="s">
        <v>374</v>
      </c>
      <c r="C317" s="112"/>
      <c r="D317" s="112"/>
      <c r="E317" s="112"/>
      <c r="F317" s="108"/>
      <c r="G317" s="109">
        <f t="shared" si="89"/>
        <v>0</v>
      </c>
      <c r="H317" s="112"/>
      <c r="I317" s="112"/>
      <c r="J317" s="115"/>
      <c r="K317" s="115"/>
      <c r="L317" s="112"/>
      <c r="M317" s="110">
        <f t="shared" si="90"/>
        <v>0</v>
      </c>
      <c r="N317" s="112"/>
      <c r="O317" s="112"/>
      <c r="P317" s="112"/>
      <c r="Q317" s="108"/>
      <c r="R317" s="108"/>
      <c r="S317" s="108">
        <f t="shared" si="82"/>
        <v>0</v>
      </c>
      <c r="T317" s="106" t="e">
        <f t="shared" si="77"/>
        <v>#DIV/0!</v>
      </c>
      <c r="U317" s="111">
        <f t="shared" si="83"/>
        <v>0</v>
      </c>
      <c r="V317" s="111">
        <f t="shared" si="84"/>
        <v>0</v>
      </c>
      <c r="W317" s="111">
        <f t="shared" si="85"/>
        <v>0</v>
      </c>
      <c r="X317" s="111">
        <f t="shared" si="86"/>
        <v>0</v>
      </c>
      <c r="Y317" s="111">
        <f t="shared" si="87"/>
        <v>0</v>
      </c>
      <c r="Z317" s="111">
        <f t="shared" si="88"/>
        <v>0</v>
      </c>
    </row>
    <row r="318" spans="1:26" ht="17.25" customHeight="1" thickBot="1" x14ac:dyDescent="0.3">
      <c r="A318" s="115">
        <v>4423</v>
      </c>
      <c r="B318" s="124" t="s">
        <v>375</v>
      </c>
      <c r="C318" s="112"/>
      <c r="D318" s="112"/>
      <c r="E318" s="112"/>
      <c r="F318" s="108"/>
      <c r="G318" s="109">
        <f t="shared" si="89"/>
        <v>0</v>
      </c>
      <c r="H318" s="112"/>
      <c r="I318" s="112"/>
      <c r="J318" s="115"/>
      <c r="K318" s="115"/>
      <c r="L318" s="112"/>
      <c r="M318" s="110">
        <f t="shared" si="90"/>
        <v>0</v>
      </c>
      <c r="N318" s="112"/>
      <c r="O318" s="112"/>
      <c r="P318" s="112"/>
      <c r="Q318" s="108"/>
      <c r="R318" s="108"/>
      <c r="S318" s="108">
        <f t="shared" si="82"/>
        <v>0</v>
      </c>
      <c r="T318" s="106" t="e">
        <f t="shared" si="77"/>
        <v>#DIV/0!</v>
      </c>
      <c r="U318" s="111">
        <f t="shared" si="83"/>
        <v>0</v>
      </c>
      <c r="V318" s="111">
        <f t="shared" si="84"/>
        <v>0</v>
      </c>
      <c r="W318" s="111">
        <f t="shared" si="85"/>
        <v>0</v>
      </c>
      <c r="X318" s="111">
        <f t="shared" si="86"/>
        <v>0</v>
      </c>
      <c r="Y318" s="111">
        <f t="shared" si="87"/>
        <v>0</v>
      </c>
      <c r="Z318" s="111">
        <f t="shared" si="88"/>
        <v>0</v>
      </c>
    </row>
    <row r="319" spans="1:26" ht="12.75" thickBot="1" x14ac:dyDescent="0.25">
      <c r="A319" s="115">
        <v>4424</v>
      </c>
      <c r="B319" s="146" t="s">
        <v>376</v>
      </c>
      <c r="C319" s="112"/>
      <c r="D319" s="112"/>
      <c r="E319" s="112"/>
      <c r="F319" s="108"/>
      <c r="G319" s="109">
        <f t="shared" si="89"/>
        <v>0</v>
      </c>
      <c r="H319" s="112"/>
      <c r="I319" s="112"/>
      <c r="J319" s="115"/>
      <c r="K319" s="115"/>
      <c r="L319" s="112"/>
      <c r="M319" s="110">
        <f t="shared" si="90"/>
        <v>0</v>
      </c>
      <c r="N319" s="112"/>
      <c r="O319" s="112"/>
      <c r="P319" s="112"/>
      <c r="Q319" s="108"/>
      <c r="R319" s="108"/>
      <c r="S319" s="108">
        <f t="shared" si="82"/>
        <v>0</v>
      </c>
      <c r="T319" s="106" t="e">
        <f t="shared" si="77"/>
        <v>#DIV/0!</v>
      </c>
      <c r="U319" s="111">
        <f t="shared" si="83"/>
        <v>0</v>
      </c>
      <c r="V319" s="111">
        <f t="shared" si="84"/>
        <v>0</v>
      </c>
      <c r="W319" s="111">
        <f t="shared" si="85"/>
        <v>0</v>
      </c>
      <c r="X319" s="111">
        <f t="shared" si="86"/>
        <v>0</v>
      </c>
      <c r="Y319" s="111">
        <f t="shared" si="87"/>
        <v>0</v>
      </c>
      <c r="Z319" s="111">
        <f t="shared" si="88"/>
        <v>0</v>
      </c>
    </row>
    <row r="320" spans="1:26" ht="12.75" thickBot="1" x14ac:dyDescent="0.25">
      <c r="A320" s="115">
        <v>4431</v>
      </c>
      <c r="B320" s="146" t="s">
        <v>377</v>
      </c>
      <c r="C320" s="112"/>
      <c r="D320" s="112"/>
      <c r="E320" s="112"/>
      <c r="F320" s="108"/>
      <c r="G320" s="109">
        <f t="shared" si="89"/>
        <v>0</v>
      </c>
      <c r="H320" s="112"/>
      <c r="I320" s="112"/>
      <c r="J320" s="115"/>
      <c r="K320" s="115"/>
      <c r="L320" s="112"/>
      <c r="M320" s="110">
        <f t="shared" si="90"/>
        <v>0</v>
      </c>
      <c r="N320" s="112"/>
      <c r="O320" s="112"/>
      <c r="P320" s="112"/>
      <c r="Q320" s="108"/>
      <c r="R320" s="108"/>
      <c r="S320" s="108">
        <f t="shared" si="82"/>
        <v>0</v>
      </c>
      <c r="T320" s="106" t="e">
        <f t="shared" si="77"/>
        <v>#DIV/0!</v>
      </c>
      <c r="U320" s="111">
        <f t="shared" si="83"/>
        <v>0</v>
      </c>
      <c r="V320" s="111">
        <f t="shared" si="84"/>
        <v>0</v>
      </c>
      <c r="W320" s="111">
        <f t="shared" si="85"/>
        <v>0</v>
      </c>
      <c r="X320" s="111">
        <f t="shared" si="86"/>
        <v>0</v>
      </c>
      <c r="Y320" s="111">
        <f t="shared" si="87"/>
        <v>0</v>
      </c>
      <c r="Z320" s="111">
        <f t="shared" si="88"/>
        <v>0</v>
      </c>
    </row>
    <row r="321" spans="1:26" ht="24.75" thickBot="1" x14ac:dyDescent="0.25">
      <c r="A321" s="115">
        <v>4432</v>
      </c>
      <c r="B321" s="146" t="s">
        <v>378</v>
      </c>
      <c r="C321" s="112"/>
      <c r="D321" s="112"/>
      <c r="E321" s="112"/>
      <c r="F321" s="108"/>
      <c r="G321" s="109">
        <f t="shared" si="89"/>
        <v>0</v>
      </c>
      <c r="H321" s="112"/>
      <c r="I321" s="112"/>
      <c r="J321" s="115"/>
      <c r="K321" s="115"/>
      <c r="L321" s="112"/>
      <c r="M321" s="110">
        <f t="shared" si="90"/>
        <v>0</v>
      </c>
      <c r="N321" s="112"/>
      <c r="O321" s="112"/>
      <c r="P321" s="112"/>
      <c r="Q321" s="108"/>
      <c r="R321" s="108"/>
      <c r="S321" s="108">
        <f t="shared" si="82"/>
        <v>0</v>
      </c>
      <c r="T321" s="106" t="e">
        <f t="shared" si="77"/>
        <v>#DIV/0!</v>
      </c>
      <c r="U321" s="111">
        <f t="shared" si="83"/>
        <v>0</v>
      </c>
      <c r="V321" s="111">
        <f t="shared" si="84"/>
        <v>0</v>
      </c>
      <c r="W321" s="111">
        <f t="shared" si="85"/>
        <v>0</v>
      </c>
      <c r="X321" s="111">
        <f t="shared" si="86"/>
        <v>0</v>
      </c>
      <c r="Y321" s="111">
        <f t="shared" si="87"/>
        <v>0</v>
      </c>
      <c r="Z321" s="111">
        <f t="shared" si="88"/>
        <v>0</v>
      </c>
    </row>
    <row r="322" spans="1:26" ht="24.75" thickBot="1" x14ac:dyDescent="0.25">
      <c r="A322" s="115">
        <v>4441</v>
      </c>
      <c r="B322" s="146" t="s">
        <v>379</v>
      </c>
      <c r="C322" s="112"/>
      <c r="D322" s="112"/>
      <c r="E322" s="112"/>
      <c r="F322" s="108"/>
      <c r="G322" s="109">
        <f t="shared" si="89"/>
        <v>0</v>
      </c>
      <c r="H322" s="112"/>
      <c r="I322" s="112"/>
      <c r="J322" s="115"/>
      <c r="K322" s="115"/>
      <c r="L322" s="112"/>
      <c r="M322" s="110">
        <f t="shared" si="90"/>
        <v>0</v>
      </c>
      <c r="N322" s="112"/>
      <c r="O322" s="112"/>
      <c r="P322" s="112"/>
      <c r="Q322" s="108"/>
      <c r="R322" s="108"/>
      <c r="S322" s="108">
        <f t="shared" si="82"/>
        <v>0</v>
      </c>
      <c r="T322" s="106" t="e">
        <f t="shared" si="77"/>
        <v>#DIV/0!</v>
      </c>
      <c r="U322" s="111">
        <f t="shared" si="83"/>
        <v>0</v>
      </c>
      <c r="V322" s="111">
        <f t="shared" si="84"/>
        <v>0</v>
      </c>
      <c r="W322" s="111">
        <f t="shared" si="85"/>
        <v>0</v>
      </c>
      <c r="X322" s="111">
        <f t="shared" si="86"/>
        <v>0</v>
      </c>
      <c r="Y322" s="111">
        <f t="shared" si="87"/>
        <v>0</v>
      </c>
      <c r="Z322" s="111">
        <f t="shared" si="88"/>
        <v>0</v>
      </c>
    </row>
    <row r="323" spans="1:26" ht="24.75" thickBot="1" x14ac:dyDescent="0.25">
      <c r="A323" s="115">
        <v>4442</v>
      </c>
      <c r="B323" s="146" t="s">
        <v>380</v>
      </c>
      <c r="C323" s="112"/>
      <c r="D323" s="112"/>
      <c r="E323" s="112"/>
      <c r="F323" s="108"/>
      <c r="G323" s="109">
        <f t="shared" si="89"/>
        <v>0</v>
      </c>
      <c r="H323" s="112"/>
      <c r="I323" s="112"/>
      <c r="J323" s="115"/>
      <c r="K323" s="115"/>
      <c r="L323" s="112"/>
      <c r="M323" s="110">
        <f t="shared" si="90"/>
        <v>0</v>
      </c>
      <c r="N323" s="112"/>
      <c r="O323" s="112"/>
      <c r="P323" s="112"/>
      <c r="Q323" s="108"/>
      <c r="R323" s="108"/>
      <c r="S323" s="108">
        <f t="shared" si="82"/>
        <v>0</v>
      </c>
      <c r="T323" s="106" t="e">
        <f t="shared" si="77"/>
        <v>#DIV/0!</v>
      </c>
      <c r="U323" s="111">
        <f t="shared" si="83"/>
        <v>0</v>
      </c>
      <c r="V323" s="111">
        <f t="shared" si="84"/>
        <v>0</v>
      </c>
      <c r="W323" s="111">
        <f t="shared" si="85"/>
        <v>0</v>
      </c>
      <c r="X323" s="111">
        <f t="shared" si="86"/>
        <v>0</v>
      </c>
      <c r="Y323" s="111">
        <f t="shared" si="87"/>
        <v>0</v>
      </c>
      <c r="Z323" s="111">
        <f t="shared" si="88"/>
        <v>0</v>
      </c>
    </row>
    <row r="324" spans="1:26" ht="12.75" thickBot="1" x14ac:dyDescent="0.25">
      <c r="A324" s="115">
        <v>4451</v>
      </c>
      <c r="B324" s="146" t="s">
        <v>381</v>
      </c>
      <c r="C324" s="112"/>
      <c r="D324" s="112"/>
      <c r="E324" s="112"/>
      <c r="F324" s="108"/>
      <c r="G324" s="109">
        <f t="shared" si="89"/>
        <v>0</v>
      </c>
      <c r="H324" s="112"/>
      <c r="I324" s="112"/>
      <c r="J324" s="115"/>
      <c r="K324" s="115"/>
      <c r="L324" s="112"/>
      <c r="M324" s="110">
        <f t="shared" si="90"/>
        <v>0</v>
      </c>
      <c r="N324" s="112"/>
      <c r="O324" s="112"/>
      <c r="P324" s="112"/>
      <c r="Q324" s="108"/>
      <c r="R324" s="108"/>
      <c r="S324" s="108">
        <f t="shared" si="82"/>
        <v>0</v>
      </c>
      <c r="T324" s="106" t="e">
        <f t="shared" si="77"/>
        <v>#DIV/0!</v>
      </c>
      <c r="U324" s="111">
        <f t="shared" si="83"/>
        <v>0</v>
      </c>
      <c r="V324" s="111">
        <f t="shared" si="84"/>
        <v>0</v>
      </c>
      <c r="W324" s="111">
        <f t="shared" si="85"/>
        <v>0</v>
      </c>
      <c r="X324" s="111">
        <f t="shared" si="86"/>
        <v>0</v>
      </c>
      <c r="Y324" s="111">
        <f t="shared" si="87"/>
        <v>0</v>
      </c>
      <c r="Z324" s="111">
        <f t="shared" si="88"/>
        <v>0</v>
      </c>
    </row>
    <row r="325" spans="1:26" ht="12.75" thickBot="1" x14ac:dyDescent="0.25">
      <c r="A325" s="115">
        <v>4461</v>
      </c>
      <c r="B325" s="146" t="s">
        <v>382</v>
      </c>
      <c r="C325" s="112"/>
      <c r="D325" s="112"/>
      <c r="E325" s="112"/>
      <c r="F325" s="108"/>
      <c r="G325" s="109">
        <f t="shared" si="89"/>
        <v>0</v>
      </c>
      <c r="H325" s="112"/>
      <c r="I325" s="112"/>
      <c r="J325" s="115"/>
      <c r="K325" s="115"/>
      <c r="L325" s="112"/>
      <c r="M325" s="110">
        <f t="shared" si="90"/>
        <v>0</v>
      </c>
      <c r="N325" s="112"/>
      <c r="O325" s="112"/>
      <c r="P325" s="112"/>
      <c r="Q325" s="108"/>
      <c r="R325" s="108"/>
      <c r="S325" s="108">
        <f t="shared" si="82"/>
        <v>0</v>
      </c>
      <c r="T325" s="106" t="e">
        <f t="shared" si="77"/>
        <v>#DIV/0!</v>
      </c>
      <c r="U325" s="111">
        <f t="shared" si="83"/>
        <v>0</v>
      </c>
      <c r="V325" s="111">
        <f t="shared" si="84"/>
        <v>0</v>
      </c>
      <c r="W325" s="111">
        <f t="shared" si="85"/>
        <v>0</v>
      </c>
      <c r="X325" s="111">
        <f t="shared" si="86"/>
        <v>0</v>
      </c>
      <c r="Y325" s="111">
        <f t="shared" si="87"/>
        <v>0</v>
      </c>
      <c r="Z325" s="111">
        <f t="shared" si="88"/>
        <v>0</v>
      </c>
    </row>
    <row r="326" spans="1:26" ht="12.75" thickBot="1" x14ac:dyDescent="0.25">
      <c r="A326" s="115">
        <v>4471</v>
      </c>
      <c r="B326" s="146" t="s">
        <v>383</v>
      </c>
      <c r="C326" s="112"/>
      <c r="D326" s="112"/>
      <c r="E326" s="112"/>
      <c r="F326" s="108"/>
      <c r="G326" s="109">
        <f t="shared" si="89"/>
        <v>0</v>
      </c>
      <c r="H326" s="112"/>
      <c r="I326" s="112"/>
      <c r="J326" s="115"/>
      <c r="K326" s="115"/>
      <c r="L326" s="112"/>
      <c r="M326" s="110">
        <f t="shared" si="90"/>
        <v>0</v>
      </c>
      <c r="N326" s="112"/>
      <c r="O326" s="112"/>
      <c r="P326" s="112"/>
      <c r="Q326" s="108"/>
      <c r="R326" s="108"/>
      <c r="S326" s="108">
        <f t="shared" si="82"/>
        <v>0</v>
      </c>
      <c r="T326" s="106" t="e">
        <f t="shared" si="77"/>
        <v>#DIV/0!</v>
      </c>
      <c r="U326" s="111">
        <f t="shared" si="83"/>
        <v>0</v>
      </c>
      <c r="V326" s="111">
        <f t="shared" si="84"/>
        <v>0</v>
      </c>
      <c r="W326" s="111">
        <f t="shared" si="85"/>
        <v>0</v>
      </c>
      <c r="X326" s="111">
        <f t="shared" si="86"/>
        <v>0</v>
      </c>
      <c r="Y326" s="111">
        <f t="shared" si="87"/>
        <v>0</v>
      </c>
      <c r="Z326" s="111">
        <f t="shared" si="88"/>
        <v>0</v>
      </c>
    </row>
    <row r="327" spans="1:26" ht="12.75" thickBot="1" x14ac:dyDescent="0.25">
      <c r="A327" s="115">
        <v>4481</v>
      </c>
      <c r="B327" s="146" t="s">
        <v>384</v>
      </c>
      <c r="C327" s="112"/>
      <c r="D327" s="112"/>
      <c r="E327" s="112"/>
      <c r="F327" s="108"/>
      <c r="G327" s="109">
        <f t="shared" si="89"/>
        <v>0</v>
      </c>
      <c r="H327" s="112"/>
      <c r="I327" s="112"/>
      <c r="J327" s="115"/>
      <c r="K327" s="115"/>
      <c r="L327" s="112"/>
      <c r="M327" s="110">
        <f t="shared" si="90"/>
        <v>0</v>
      </c>
      <c r="N327" s="112"/>
      <c r="O327" s="112"/>
      <c r="P327" s="112"/>
      <c r="Q327" s="108"/>
      <c r="R327" s="108"/>
      <c r="S327" s="108">
        <f t="shared" si="82"/>
        <v>0</v>
      </c>
      <c r="T327" s="106" t="e">
        <f t="shared" ref="T327:T390" si="91">S327/M327</f>
        <v>#DIV/0!</v>
      </c>
      <c r="U327" s="111">
        <f t="shared" si="83"/>
        <v>0</v>
      </c>
      <c r="V327" s="111">
        <f t="shared" si="84"/>
        <v>0</v>
      </c>
      <c r="W327" s="111">
        <f t="shared" si="85"/>
        <v>0</v>
      </c>
      <c r="X327" s="111">
        <f t="shared" si="86"/>
        <v>0</v>
      </c>
      <c r="Y327" s="111">
        <f t="shared" si="87"/>
        <v>0</v>
      </c>
      <c r="Z327" s="111">
        <f t="shared" si="88"/>
        <v>0</v>
      </c>
    </row>
    <row r="328" spans="1:26" ht="12.75" thickBot="1" x14ac:dyDescent="0.25">
      <c r="A328" s="115">
        <v>4481</v>
      </c>
      <c r="B328" s="146" t="s">
        <v>385</v>
      </c>
      <c r="C328" s="112"/>
      <c r="D328" s="112"/>
      <c r="E328" s="112"/>
      <c r="F328" s="108"/>
      <c r="G328" s="109">
        <f t="shared" si="89"/>
        <v>0</v>
      </c>
      <c r="H328" s="112"/>
      <c r="I328" s="112"/>
      <c r="J328" s="115"/>
      <c r="K328" s="115"/>
      <c r="L328" s="112"/>
      <c r="M328" s="110">
        <f t="shared" si="90"/>
        <v>0</v>
      </c>
      <c r="N328" s="112"/>
      <c r="O328" s="112"/>
      <c r="P328" s="112"/>
      <c r="Q328" s="108"/>
      <c r="R328" s="108"/>
      <c r="S328" s="108">
        <f t="shared" si="82"/>
        <v>0</v>
      </c>
      <c r="T328" s="106" t="e">
        <f t="shared" si="91"/>
        <v>#DIV/0!</v>
      </c>
      <c r="U328" s="111">
        <f t="shared" si="83"/>
        <v>0</v>
      </c>
      <c r="V328" s="111">
        <f t="shared" si="84"/>
        <v>0</v>
      </c>
      <c r="W328" s="111">
        <f t="shared" si="85"/>
        <v>0</v>
      </c>
      <c r="X328" s="111">
        <f t="shared" si="86"/>
        <v>0</v>
      </c>
      <c r="Y328" s="111">
        <f t="shared" si="87"/>
        <v>0</v>
      </c>
      <c r="Z328" s="111">
        <f t="shared" si="88"/>
        <v>0</v>
      </c>
    </row>
    <row r="329" spans="1:26" ht="12.75" thickBot="1" x14ac:dyDescent="0.25">
      <c r="A329" s="115">
        <v>4511</v>
      </c>
      <c r="B329" s="146" t="s">
        <v>386</v>
      </c>
      <c r="C329" s="112"/>
      <c r="D329" s="112"/>
      <c r="E329" s="112"/>
      <c r="F329" s="108"/>
      <c r="G329" s="109">
        <f t="shared" si="89"/>
        <v>0</v>
      </c>
      <c r="H329" s="112"/>
      <c r="I329" s="112"/>
      <c r="J329" s="115"/>
      <c r="K329" s="115"/>
      <c r="L329" s="112"/>
      <c r="M329" s="110">
        <f t="shared" si="90"/>
        <v>0</v>
      </c>
      <c r="N329" s="112"/>
      <c r="O329" s="112"/>
      <c r="P329" s="112"/>
      <c r="Q329" s="108"/>
      <c r="R329" s="108"/>
      <c r="S329" s="108">
        <f t="shared" si="82"/>
        <v>0</v>
      </c>
      <c r="T329" s="106" t="e">
        <f t="shared" si="91"/>
        <v>#DIV/0!</v>
      </c>
      <c r="U329" s="111">
        <f t="shared" si="83"/>
        <v>0</v>
      </c>
      <c r="V329" s="111">
        <f t="shared" si="84"/>
        <v>0</v>
      </c>
      <c r="W329" s="111">
        <f t="shared" si="85"/>
        <v>0</v>
      </c>
      <c r="X329" s="111">
        <f t="shared" si="86"/>
        <v>0</v>
      </c>
      <c r="Y329" s="111">
        <f t="shared" si="87"/>
        <v>0</v>
      </c>
      <c r="Z329" s="111">
        <f t="shared" si="88"/>
        <v>0</v>
      </c>
    </row>
    <row r="330" spans="1:26" ht="12.75" thickBot="1" x14ac:dyDescent="0.25">
      <c r="A330" s="115">
        <v>4521</v>
      </c>
      <c r="B330" s="146" t="s">
        <v>387</v>
      </c>
      <c r="C330" s="112"/>
      <c r="D330" s="112"/>
      <c r="E330" s="112"/>
      <c r="F330" s="108"/>
      <c r="G330" s="109">
        <f t="shared" si="89"/>
        <v>0</v>
      </c>
      <c r="H330" s="112"/>
      <c r="I330" s="112"/>
      <c r="J330" s="115"/>
      <c r="K330" s="115"/>
      <c r="L330" s="112"/>
      <c r="M330" s="110">
        <f t="shared" si="90"/>
        <v>0</v>
      </c>
      <c r="N330" s="112"/>
      <c r="O330" s="112"/>
      <c r="P330" s="112"/>
      <c r="Q330" s="108"/>
      <c r="R330" s="108"/>
      <c r="S330" s="108">
        <f t="shared" si="82"/>
        <v>0</v>
      </c>
      <c r="T330" s="106" t="e">
        <f t="shared" si="91"/>
        <v>#DIV/0!</v>
      </c>
      <c r="U330" s="111">
        <f t="shared" si="83"/>
        <v>0</v>
      </c>
      <c r="V330" s="111">
        <f t="shared" si="84"/>
        <v>0</v>
      </c>
      <c r="W330" s="111">
        <f t="shared" si="85"/>
        <v>0</v>
      </c>
      <c r="X330" s="111">
        <f t="shared" si="86"/>
        <v>0</v>
      </c>
      <c r="Y330" s="111">
        <f t="shared" si="87"/>
        <v>0</v>
      </c>
      <c r="Z330" s="111">
        <f t="shared" si="88"/>
        <v>0</v>
      </c>
    </row>
    <row r="331" spans="1:26" ht="24.75" thickBot="1" x14ac:dyDescent="0.25">
      <c r="A331" s="115">
        <v>4600</v>
      </c>
      <c r="B331" s="146" t="s">
        <v>649</v>
      </c>
      <c r="C331" s="115"/>
      <c r="D331" s="115"/>
      <c r="E331" s="115"/>
      <c r="F331" s="116"/>
      <c r="G331" s="109">
        <f t="shared" si="89"/>
        <v>0</v>
      </c>
      <c r="H331" s="112"/>
      <c r="I331" s="112"/>
      <c r="J331" s="115"/>
      <c r="K331" s="115"/>
      <c r="L331" s="112"/>
      <c r="M331" s="110">
        <f t="shared" si="90"/>
        <v>0</v>
      </c>
      <c r="N331" s="112"/>
      <c r="O331" s="112"/>
      <c r="P331" s="112"/>
      <c r="Q331" s="108"/>
      <c r="R331" s="108"/>
      <c r="S331" s="108">
        <f t="shared" si="82"/>
        <v>0</v>
      </c>
      <c r="T331" s="106" t="e">
        <f t="shared" si="91"/>
        <v>#DIV/0!</v>
      </c>
      <c r="U331" s="111">
        <f t="shared" si="83"/>
        <v>0</v>
      </c>
      <c r="V331" s="111">
        <f t="shared" si="84"/>
        <v>0</v>
      </c>
      <c r="W331" s="111">
        <f t="shared" si="85"/>
        <v>0</v>
      </c>
      <c r="X331" s="111">
        <f t="shared" si="86"/>
        <v>0</v>
      </c>
      <c r="Y331" s="111">
        <f t="shared" si="87"/>
        <v>0</v>
      </c>
      <c r="Z331" s="111">
        <f t="shared" si="88"/>
        <v>0</v>
      </c>
    </row>
    <row r="332" spans="1:26" ht="12.75" thickBot="1" x14ac:dyDescent="0.25">
      <c r="A332" s="115">
        <v>4711</v>
      </c>
      <c r="B332" s="146" t="s">
        <v>388</v>
      </c>
      <c r="C332" s="115"/>
      <c r="D332" s="115"/>
      <c r="E332" s="115"/>
      <c r="F332" s="116"/>
      <c r="G332" s="109">
        <f t="shared" si="89"/>
        <v>0</v>
      </c>
      <c r="H332" s="112"/>
      <c r="I332" s="112"/>
      <c r="J332" s="115"/>
      <c r="K332" s="115"/>
      <c r="L332" s="112"/>
      <c r="M332" s="110">
        <f t="shared" si="90"/>
        <v>0</v>
      </c>
      <c r="N332" s="112"/>
      <c r="O332" s="112"/>
      <c r="P332" s="112"/>
      <c r="Q332" s="108"/>
      <c r="R332" s="108"/>
      <c r="S332" s="108">
        <f t="shared" si="82"/>
        <v>0</v>
      </c>
      <c r="T332" s="106" t="e">
        <f t="shared" si="91"/>
        <v>#DIV/0!</v>
      </c>
      <c r="U332" s="111">
        <f t="shared" si="83"/>
        <v>0</v>
      </c>
      <c r="V332" s="111">
        <f t="shared" si="84"/>
        <v>0</v>
      </c>
      <c r="W332" s="111">
        <f t="shared" si="85"/>
        <v>0</v>
      </c>
      <c r="X332" s="111">
        <f t="shared" si="86"/>
        <v>0</v>
      </c>
      <c r="Y332" s="111">
        <f t="shared" si="87"/>
        <v>0</v>
      </c>
      <c r="Z332" s="111">
        <f t="shared" si="88"/>
        <v>0</v>
      </c>
    </row>
    <row r="333" spans="1:26" ht="12.75" thickBot="1" x14ac:dyDescent="0.25">
      <c r="A333" s="115">
        <v>4811</v>
      </c>
      <c r="B333" s="146" t="s">
        <v>389</v>
      </c>
      <c r="C333" s="115"/>
      <c r="D333" s="115"/>
      <c r="E333" s="115"/>
      <c r="F333" s="116"/>
      <c r="G333" s="109">
        <f t="shared" si="89"/>
        <v>0</v>
      </c>
      <c r="H333" s="112"/>
      <c r="I333" s="112"/>
      <c r="J333" s="115"/>
      <c r="K333" s="115"/>
      <c r="L333" s="112"/>
      <c r="M333" s="110">
        <f t="shared" si="90"/>
        <v>0</v>
      </c>
      <c r="N333" s="112"/>
      <c r="O333" s="112"/>
      <c r="P333" s="112"/>
      <c r="Q333" s="108"/>
      <c r="R333" s="108"/>
      <c r="S333" s="108">
        <f t="shared" si="82"/>
        <v>0</v>
      </c>
      <c r="T333" s="106" t="e">
        <f t="shared" si="91"/>
        <v>#DIV/0!</v>
      </c>
      <c r="U333" s="111">
        <f t="shared" si="83"/>
        <v>0</v>
      </c>
      <c r="V333" s="111">
        <f t="shared" si="84"/>
        <v>0</v>
      </c>
      <c r="W333" s="111">
        <f t="shared" si="85"/>
        <v>0</v>
      </c>
      <c r="X333" s="111">
        <f t="shared" si="86"/>
        <v>0</v>
      </c>
      <c r="Y333" s="111">
        <f t="shared" si="87"/>
        <v>0</v>
      </c>
      <c r="Z333" s="111">
        <f t="shared" si="88"/>
        <v>0</v>
      </c>
    </row>
    <row r="334" spans="1:26" ht="12.75" thickBot="1" x14ac:dyDescent="0.25">
      <c r="A334" s="115">
        <v>4821</v>
      </c>
      <c r="B334" s="146" t="s">
        <v>390</v>
      </c>
      <c r="C334" s="115"/>
      <c r="D334" s="115"/>
      <c r="E334" s="115"/>
      <c r="F334" s="116"/>
      <c r="G334" s="109">
        <f t="shared" si="89"/>
        <v>0</v>
      </c>
      <c r="H334" s="112"/>
      <c r="I334" s="112"/>
      <c r="J334" s="115"/>
      <c r="K334" s="115"/>
      <c r="L334" s="112"/>
      <c r="M334" s="110">
        <f t="shared" si="90"/>
        <v>0</v>
      </c>
      <c r="N334" s="112"/>
      <c r="O334" s="112"/>
      <c r="P334" s="112"/>
      <c r="Q334" s="108"/>
      <c r="R334" s="108"/>
      <c r="S334" s="108">
        <f t="shared" si="82"/>
        <v>0</v>
      </c>
      <c r="T334" s="106" t="e">
        <f t="shared" si="91"/>
        <v>#DIV/0!</v>
      </c>
      <c r="U334" s="111">
        <f t="shared" si="83"/>
        <v>0</v>
      </c>
      <c r="V334" s="111">
        <f t="shared" si="84"/>
        <v>0</v>
      </c>
      <c r="W334" s="111">
        <f t="shared" si="85"/>
        <v>0</v>
      </c>
      <c r="X334" s="111">
        <f t="shared" si="86"/>
        <v>0</v>
      </c>
      <c r="Y334" s="111">
        <f t="shared" si="87"/>
        <v>0</v>
      </c>
      <c r="Z334" s="111">
        <f t="shared" si="88"/>
        <v>0</v>
      </c>
    </row>
    <row r="335" spans="1:26" ht="24.75" thickBot="1" x14ac:dyDescent="0.25">
      <c r="A335" s="115">
        <v>4822</v>
      </c>
      <c r="B335" s="146" t="s">
        <v>391</v>
      </c>
      <c r="C335" s="115"/>
      <c r="D335" s="115"/>
      <c r="E335" s="115"/>
      <c r="F335" s="116"/>
      <c r="G335" s="109">
        <f t="shared" si="89"/>
        <v>0</v>
      </c>
      <c r="H335" s="112"/>
      <c r="I335" s="112"/>
      <c r="J335" s="115"/>
      <c r="K335" s="115"/>
      <c r="L335" s="112"/>
      <c r="M335" s="110">
        <f t="shared" si="90"/>
        <v>0</v>
      </c>
      <c r="N335" s="112"/>
      <c r="O335" s="112"/>
      <c r="P335" s="112"/>
      <c r="Q335" s="108"/>
      <c r="R335" s="108"/>
      <c r="S335" s="108">
        <f t="shared" si="82"/>
        <v>0</v>
      </c>
      <c r="T335" s="106" t="e">
        <f t="shared" si="91"/>
        <v>#DIV/0!</v>
      </c>
      <c r="U335" s="111">
        <f t="shared" si="83"/>
        <v>0</v>
      </c>
      <c r="V335" s="111">
        <f t="shared" si="84"/>
        <v>0</v>
      </c>
      <c r="W335" s="111">
        <f t="shared" si="85"/>
        <v>0</v>
      </c>
      <c r="X335" s="111">
        <f t="shared" si="86"/>
        <v>0</v>
      </c>
      <c r="Y335" s="111">
        <f t="shared" si="87"/>
        <v>0</v>
      </c>
      <c r="Z335" s="111">
        <f t="shared" si="88"/>
        <v>0</v>
      </c>
    </row>
    <row r="336" spans="1:26" ht="12.75" thickBot="1" x14ac:dyDescent="0.25">
      <c r="A336" s="115">
        <v>4831</v>
      </c>
      <c r="B336" s="146" t="s">
        <v>392</v>
      </c>
      <c r="C336" s="115"/>
      <c r="D336" s="115"/>
      <c r="E336" s="115"/>
      <c r="F336" s="116"/>
      <c r="G336" s="109">
        <f t="shared" si="89"/>
        <v>0</v>
      </c>
      <c r="H336" s="112"/>
      <c r="I336" s="112"/>
      <c r="J336" s="115"/>
      <c r="K336" s="115"/>
      <c r="L336" s="112"/>
      <c r="M336" s="110">
        <f t="shared" si="90"/>
        <v>0</v>
      </c>
      <c r="N336" s="112"/>
      <c r="O336" s="112"/>
      <c r="P336" s="112"/>
      <c r="Q336" s="108"/>
      <c r="R336" s="108"/>
      <c r="S336" s="108">
        <f t="shared" si="82"/>
        <v>0</v>
      </c>
      <c r="T336" s="106" t="e">
        <f t="shared" si="91"/>
        <v>#DIV/0!</v>
      </c>
      <c r="U336" s="111">
        <f t="shared" si="83"/>
        <v>0</v>
      </c>
      <c r="V336" s="111">
        <f t="shared" si="84"/>
        <v>0</v>
      </c>
      <c r="W336" s="111">
        <f t="shared" si="85"/>
        <v>0</v>
      </c>
      <c r="X336" s="111">
        <f t="shared" si="86"/>
        <v>0</v>
      </c>
      <c r="Y336" s="111">
        <f t="shared" si="87"/>
        <v>0</v>
      </c>
      <c r="Z336" s="111">
        <f t="shared" si="88"/>
        <v>0</v>
      </c>
    </row>
    <row r="337" spans="1:26" ht="12.75" thickBot="1" x14ac:dyDescent="0.25">
      <c r="A337" s="115">
        <v>4841</v>
      </c>
      <c r="B337" s="146" t="s">
        <v>393</v>
      </c>
      <c r="C337" s="115"/>
      <c r="D337" s="115"/>
      <c r="E337" s="115"/>
      <c r="F337" s="116"/>
      <c r="G337" s="109">
        <f t="shared" si="89"/>
        <v>0</v>
      </c>
      <c r="H337" s="112"/>
      <c r="I337" s="112"/>
      <c r="J337" s="115"/>
      <c r="K337" s="115"/>
      <c r="L337" s="112"/>
      <c r="M337" s="110">
        <f t="shared" si="90"/>
        <v>0</v>
      </c>
      <c r="N337" s="112"/>
      <c r="O337" s="112"/>
      <c r="P337" s="112"/>
      <c r="Q337" s="108"/>
      <c r="R337" s="108"/>
      <c r="S337" s="108">
        <f t="shared" si="82"/>
        <v>0</v>
      </c>
      <c r="T337" s="106" t="e">
        <f t="shared" si="91"/>
        <v>#DIV/0!</v>
      </c>
      <c r="U337" s="111">
        <f t="shared" si="83"/>
        <v>0</v>
      </c>
      <c r="V337" s="111">
        <f t="shared" si="84"/>
        <v>0</v>
      </c>
      <c r="W337" s="111">
        <f t="shared" si="85"/>
        <v>0</v>
      </c>
      <c r="X337" s="111">
        <f t="shared" si="86"/>
        <v>0</v>
      </c>
      <c r="Y337" s="111">
        <f t="shared" si="87"/>
        <v>0</v>
      </c>
      <c r="Z337" s="111">
        <f t="shared" si="88"/>
        <v>0</v>
      </c>
    </row>
    <row r="338" spans="1:26" ht="12.75" thickBot="1" x14ac:dyDescent="0.25">
      <c r="A338" s="115">
        <v>4851</v>
      </c>
      <c r="B338" s="146" t="s">
        <v>394</v>
      </c>
      <c r="C338" s="115"/>
      <c r="D338" s="115"/>
      <c r="E338" s="115"/>
      <c r="F338" s="116"/>
      <c r="G338" s="109">
        <f t="shared" si="89"/>
        <v>0</v>
      </c>
      <c r="H338" s="112"/>
      <c r="I338" s="112"/>
      <c r="J338" s="115"/>
      <c r="K338" s="115"/>
      <c r="L338" s="112"/>
      <c r="M338" s="110">
        <f t="shared" si="90"/>
        <v>0</v>
      </c>
      <c r="N338" s="112"/>
      <c r="O338" s="112"/>
      <c r="P338" s="112"/>
      <c r="Q338" s="108"/>
      <c r="R338" s="108"/>
      <c r="S338" s="108">
        <f t="shared" si="82"/>
        <v>0</v>
      </c>
      <c r="T338" s="106" t="e">
        <f t="shared" si="91"/>
        <v>#DIV/0!</v>
      </c>
      <c r="U338" s="111">
        <f t="shared" ref="U338:U369" si="92">H338-N338</f>
        <v>0</v>
      </c>
      <c r="V338" s="111">
        <f t="shared" ref="V338:V369" si="93">+I338-O338</f>
        <v>0</v>
      </c>
      <c r="W338" s="111">
        <f t="shared" ref="W338:W369" si="94">J338-P338</f>
        <v>0</v>
      </c>
      <c r="X338" s="111">
        <f t="shared" si="86"/>
        <v>0</v>
      </c>
      <c r="Y338" s="111">
        <f t="shared" ref="Y338:Y369" si="95">L338-R338</f>
        <v>0</v>
      </c>
      <c r="Z338" s="111">
        <f t="shared" si="88"/>
        <v>0</v>
      </c>
    </row>
    <row r="339" spans="1:26" ht="12.75" thickBot="1" x14ac:dyDescent="0.25">
      <c r="A339" s="115">
        <v>4921</v>
      </c>
      <c r="B339" s="146" t="s">
        <v>395</v>
      </c>
      <c r="C339" s="115"/>
      <c r="D339" s="115"/>
      <c r="E339" s="115"/>
      <c r="F339" s="116"/>
      <c r="G339" s="109">
        <f t="shared" si="89"/>
        <v>0</v>
      </c>
      <c r="H339" s="112"/>
      <c r="I339" s="112"/>
      <c r="J339" s="115"/>
      <c r="K339" s="115"/>
      <c r="L339" s="112"/>
      <c r="M339" s="110">
        <f t="shared" si="90"/>
        <v>0</v>
      </c>
      <c r="N339" s="112"/>
      <c r="O339" s="112"/>
      <c r="P339" s="112"/>
      <c r="Q339" s="108"/>
      <c r="R339" s="108"/>
      <c r="S339" s="108">
        <f t="shared" si="82"/>
        <v>0</v>
      </c>
      <c r="T339" s="106" t="e">
        <f t="shared" si="91"/>
        <v>#DIV/0!</v>
      </c>
      <c r="U339" s="111">
        <f t="shared" si="92"/>
        <v>0</v>
      </c>
      <c r="V339" s="111">
        <f t="shared" si="93"/>
        <v>0</v>
      </c>
      <c r="W339" s="111">
        <f t="shared" si="94"/>
        <v>0</v>
      </c>
      <c r="X339" s="111">
        <f t="shared" si="86"/>
        <v>0</v>
      </c>
      <c r="Y339" s="111">
        <f t="shared" si="95"/>
        <v>0</v>
      </c>
      <c r="Z339" s="111">
        <f t="shared" si="88"/>
        <v>0</v>
      </c>
    </row>
    <row r="340" spans="1:26" ht="12.75" thickBot="1" x14ac:dyDescent="0.25">
      <c r="A340" s="115">
        <v>4922</v>
      </c>
      <c r="B340" s="146" t="s">
        <v>396</v>
      </c>
      <c r="C340" s="115"/>
      <c r="D340" s="115"/>
      <c r="E340" s="115"/>
      <c r="F340" s="116"/>
      <c r="G340" s="109">
        <f t="shared" si="89"/>
        <v>0</v>
      </c>
      <c r="H340" s="112"/>
      <c r="I340" s="112"/>
      <c r="J340" s="115"/>
      <c r="K340" s="115"/>
      <c r="L340" s="112"/>
      <c r="M340" s="110">
        <f t="shared" si="90"/>
        <v>0</v>
      </c>
      <c r="N340" s="112"/>
      <c r="O340" s="112"/>
      <c r="P340" s="112"/>
      <c r="Q340" s="108"/>
      <c r="R340" s="108"/>
      <c r="S340" s="108">
        <f t="shared" si="82"/>
        <v>0</v>
      </c>
      <c r="T340" s="106" t="e">
        <f t="shared" si="91"/>
        <v>#DIV/0!</v>
      </c>
      <c r="U340" s="111">
        <f t="shared" si="92"/>
        <v>0</v>
      </c>
      <c r="V340" s="111">
        <f t="shared" si="93"/>
        <v>0</v>
      </c>
      <c r="W340" s="111">
        <f t="shared" si="94"/>
        <v>0</v>
      </c>
      <c r="X340" s="111">
        <f t="shared" si="86"/>
        <v>0</v>
      </c>
      <c r="Y340" s="111">
        <f t="shared" si="95"/>
        <v>0</v>
      </c>
      <c r="Z340" s="111">
        <f t="shared" si="88"/>
        <v>0</v>
      </c>
    </row>
    <row r="341" spans="1:26" ht="12.75" thickBot="1" x14ac:dyDescent="0.25">
      <c r="A341" s="119">
        <v>4931</v>
      </c>
      <c r="B341" s="148" t="s">
        <v>397</v>
      </c>
      <c r="C341" s="119"/>
      <c r="D341" s="119"/>
      <c r="E341" s="119"/>
      <c r="F341" s="120"/>
      <c r="G341" s="109">
        <f t="shared" si="89"/>
        <v>0</v>
      </c>
      <c r="H341" s="118"/>
      <c r="I341" s="118"/>
      <c r="J341" s="119"/>
      <c r="K341" s="119"/>
      <c r="L341" s="118"/>
      <c r="M341" s="110">
        <f t="shared" si="90"/>
        <v>0</v>
      </c>
      <c r="N341" s="118"/>
      <c r="O341" s="118"/>
      <c r="P341" s="118"/>
      <c r="Q341" s="310"/>
      <c r="R341" s="310"/>
      <c r="S341" s="108">
        <f t="shared" si="82"/>
        <v>0</v>
      </c>
      <c r="T341" s="106" t="e">
        <f t="shared" si="91"/>
        <v>#DIV/0!</v>
      </c>
      <c r="U341" s="121">
        <f t="shared" si="92"/>
        <v>0</v>
      </c>
      <c r="V341" s="121">
        <f t="shared" si="93"/>
        <v>0</v>
      </c>
      <c r="W341" s="121">
        <f t="shared" si="94"/>
        <v>0</v>
      </c>
      <c r="X341" s="121">
        <f t="shared" si="86"/>
        <v>0</v>
      </c>
      <c r="Y341" s="121">
        <f t="shared" si="95"/>
        <v>0</v>
      </c>
      <c r="Z341" s="111">
        <f t="shared" si="88"/>
        <v>0</v>
      </c>
    </row>
    <row r="342" spans="1:26" ht="12.75" thickBot="1" x14ac:dyDescent="0.25">
      <c r="A342" s="151">
        <v>5000</v>
      </c>
      <c r="B342" s="149" t="s">
        <v>650</v>
      </c>
      <c r="C342" s="105">
        <f t="shared" ref="C342:F342" si="96">SUM(C343:C403)</f>
        <v>215100</v>
      </c>
      <c r="D342" s="105">
        <f t="shared" si="96"/>
        <v>249472</v>
      </c>
      <c r="E342" s="105">
        <f t="shared" si="96"/>
        <v>0</v>
      </c>
      <c r="F342" s="105">
        <f t="shared" si="96"/>
        <v>0</v>
      </c>
      <c r="G342" s="105">
        <f>SUM(C342+D342+E342+F342)</f>
        <v>464572</v>
      </c>
      <c r="H342" s="105">
        <f t="shared" ref="H342" si="97">SUM(H343:H403)</f>
        <v>215100</v>
      </c>
      <c r="I342" s="105">
        <f t="shared" ref="I342:L342" si="98">SUM(I343:I403)</f>
        <v>249472</v>
      </c>
      <c r="J342" s="105">
        <f t="shared" si="98"/>
        <v>0</v>
      </c>
      <c r="K342" s="105">
        <f t="shared" si="98"/>
        <v>0</v>
      </c>
      <c r="L342" s="105">
        <f t="shared" si="98"/>
        <v>245728</v>
      </c>
      <c r="M342" s="105">
        <f>SUM(H342+I342+J342+K342+L342)</f>
        <v>710300</v>
      </c>
      <c r="N342" s="105">
        <f t="shared" ref="N342" si="99">SUM(N343:N403)</f>
        <v>0</v>
      </c>
      <c r="O342" s="105">
        <f t="shared" ref="O342:R342" si="100">SUM(O343:O403)</f>
        <v>0</v>
      </c>
      <c r="P342" s="105">
        <f t="shared" si="100"/>
        <v>0</v>
      </c>
      <c r="Q342" s="105">
        <f t="shared" si="100"/>
        <v>0</v>
      </c>
      <c r="R342" s="105">
        <f t="shared" si="100"/>
        <v>0</v>
      </c>
      <c r="S342" s="105">
        <f>SUM(N342:R342)</f>
        <v>0</v>
      </c>
      <c r="T342" s="106">
        <f t="shared" si="91"/>
        <v>0</v>
      </c>
      <c r="U342" s="105">
        <f t="shared" si="92"/>
        <v>215100</v>
      </c>
      <c r="V342" s="105">
        <f t="shared" si="93"/>
        <v>249472</v>
      </c>
      <c r="W342" s="105">
        <f t="shared" si="94"/>
        <v>0</v>
      </c>
      <c r="X342" s="105"/>
      <c r="Y342" s="105">
        <f t="shared" si="95"/>
        <v>245728</v>
      </c>
      <c r="Z342" s="107">
        <f>SUM(U342:Y342)</f>
        <v>710300</v>
      </c>
    </row>
    <row r="343" spans="1:26" ht="12.75" thickBot="1" x14ac:dyDescent="0.25">
      <c r="A343" s="116">
        <v>5111</v>
      </c>
      <c r="B343" s="145" t="s">
        <v>398</v>
      </c>
      <c r="C343" s="108">
        <v>5600</v>
      </c>
      <c r="D343" s="108">
        <v>31200</v>
      </c>
      <c r="E343" s="108"/>
      <c r="F343" s="108"/>
      <c r="G343" s="109">
        <f>SUM(C343:E343)</f>
        <v>36800</v>
      </c>
      <c r="H343" s="108">
        <v>5600</v>
      </c>
      <c r="I343" s="108">
        <v>31200</v>
      </c>
      <c r="J343" s="116"/>
      <c r="K343" s="116"/>
      <c r="L343" s="116"/>
      <c r="M343" s="110">
        <f>SUM(H343:L343)</f>
        <v>36800</v>
      </c>
      <c r="N343" s="108"/>
      <c r="O343" s="108"/>
      <c r="P343" s="108"/>
      <c r="Q343" s="108"/>
      <c r="R343" s="108"/>
      <c r="S343" s="108">
        <f t="shared" si="82"/>
        <v>0</v>
      </c>
      <c r="T343" s="106">
        <f t="shared" si="91"/>
        <v>0</v>
      </c>
      <c r="U343" s="111">
        <f t="shared" si="92"/>
        <v>5600</v>
      </c>
      <c r="V343" s="111">
        <f t="shared" si="93"/>
        <v>31200</v>
      </c>
      <c r="W343" s="111">
        <f t="shared" si="94"/>
        <v>0</v>
      </c>
      <c r="X343" s="111">
        <f t="shared" ref="X343:X403" si="101">K343-Q343</f>
        <v>0</v>
      </c>
      <c r="Y343" s="111">
        <f t="shared" si="95"/>
        <v>0</v>
      </c>
      <c r="Z343" s="111">
        <f t="shared" ref="Z343:Z403" si="102">SUM(U343:Y343)</f>
        <v>36800</v>
      </c>
    </row>
    <row r="344" spans="1:26" ht="12.75" thickBot="1" x14ac:dyDescent="0.25">
      <c r="A344" s="115">
        <v>5121</v>
      </c>
      <c r="B344" s="146" t="s">
        <v>399</v>
      </c>
      <c r="C344" s="112"/>
      <c r="D344" s="112"/>
      <c r="E344" s="112"/>
      <c r="F344" s="108"/>
      <c r="G344" s="109">
        <f t="shared" ref="G344:G403" si="103">SUM(C344:E344)</f>
        <v>0</v>
      </c>
      <c r="H344" s="112"/>
      <c r="I344" s="112"/>
      <c r="J344" s="115"/>
      <c r="K344" s="115"/>
      <c r="L344" s="115"/>
      <c r="M344" s="110">
        <f t="shared" ref="M344:M403" si="104">SUM(H344:L344)</f>
        <v>0</v>
      </c>
      <c r="N344" s="112"/>
      <c r="O344" s="112"/>
      <c r="P344" s="112"/>
      <c r="Q344" s="112"/>
      <c r="R344" s="112"/>
      <c r="S344" s="112">
        <f t="shared" si="82"/>
        <v>0</v>
      </c>
      <c r="T344" s="106" t="e">
        <f t="shared" si="91"/>
        <v>#DIV/0!</v>
      </c>
      <c r="U344" s="111">
        <f t="shared" si="92"/>
        <v>0</v>
      </c>
      <c r="V344" s="111">
        <f t="shared" si="93"/>
        <v>0</v>
      </c>
      <c r="W344" s="111">
        <f t="shared" si="94"/>
        <v>0</v>
      </c>
      <c r="X344" s="111">
        <f t="shared" si="101"/>
        <v>0</v>
      </c>
      <c r="Y344" s="111">
        <f t="shared" si="95"/>
        <v>0</v>
      </c>
      <c r="Z344" s="111">
        <f t="shared" si="102"/>
        <v>0</v>
      </c>
    </row>
    <row r="345" spans="1:26" ht="12.75" thickBot="1" x14ac:dyDescent="0.25">
      <c r="A345" s="115">
        <v>5131</v>
      </c>
      <c r="B345" s="146" t="s">
        <v>400</v>
      </c>
      <c r="C345" s="112"/>
      <c r="D345" s="112"/>
      <c r="E345" s="112"/>
      <c r="F345" s="108"/>
      <c r="G345" s="109">
        <f t="shared" si="103"/>
        <v>0</v>
      </c>
      <c r="H345" s="112"/>
      <c r="I345" s="112"/>
      <c r="J345" s="115"/>
      <c r="K345" s="115"/>
      <c r="L345" s="115"/>
      <c r="M345" s="110">
        <f t="shared" si="104"/>
        <v>0</v>
      </c>
      <c r="N345" s="112"/>
      <c r="O345" s="112"/>
      <c r="P345" s="112"/>
      <c r="Q345" s="112"/>
      <c r="R345" s="112"/>
      <c r="S345" s="112">
        <f t="shared" si="82"/>
        <v>0</v>
      </c>
      <c r="T345" s="106" t="e">
        <f t="shared" si="91"/>
        <v>#DIV/0!</v>
      </c>
      <c r="U345" s="111">
        <f t="shared" si="92"/>
        <v>0</v>
      </c>
      <c r="V345" s="111">
        <f t="shared" si="93"/>
        <v>0</v>
      </c>
      <c r="W345" s="111">
        <f t="shared" si="94"/>
        <v>0</v>
      </c>
      <c r="X345" s="111">
        <f t="shared" si="101"/>
        <v>0</v>
      </c>
      <c r="Y345" s="111">
        <f t="shared" si="95"/>
        <v>0</v>
      </c>
      <c r="Z345" s="111">
        <f t="shared" si="102"/>
        <v>0</v>
      </c>
    </row>
    <row r="346" spans="1:26" ht="12.75" thickBot="1" x14ac:dyDescent="0.25">
      <c r="A346" s="115">
        <v>5151</v>
      </c>
      <c r="B346" s="146" t="s">
        <v>401</v>
      </c>
      <c r="C346" s="112">
        <v>195700</v>
      </c>
      <c r="D346" s="112">
        <v>191272</v>
      </c>
      <c r="E346" s="112"/>
      <c r="F346" s="108"/>
      <c r="G346" s="109">
        <f t="shared" si="103"/>
        <v>386972</v>
      </c>
      <c r="H346" s="112">
        <v>195700</v>
      </c>
      <c r="I346" s="112">
        <v>191272</v>
      </c>
      <c r="J346" s="115"/>
      <c r="K346" s="115"/>
      <c r="L346" s="112">
        <v>208728</v>
      </c>
      <c r="M346" s="110">
        <f t="shared" si="104"/>
        <v>595700</v>
      </c>
      <c r="N346" s="112"/>
      <c r="O346" s="112"/>
      <c r="P346" s="112"/>
      <c r="Q346" s="112"/>
      <c r="R346" s="112"/>
      <c r="S346" s="112">
        <f t="shared" si="82"/>
        <v>0</v>
      </c>
      <c r="T346" s="106">
        <f t="shared" si="91"/>
        <v>0</v>
      </c>
      <c r="U346" s="111">
        <f t="shared" si="92"/>
        <v>195700</v>
      </c>
      <c r="V346" s="111">
        <f t="shared" si="93"/>
        <v>191272</v>
      </c>
      <c r="W346" s="111">
        <f t="shared" si="94"/>
        <v>0</v>
      </c>
      <c r="X346" s="111">
        <f t="shared" si="101"/>
        <v>0</v>
      </c>
      <c r="Y346" s="111">
        <f t="shared" si="95"/>
        <v>208728</v>
      </c>
      <c r="Z346" s="111">
        <f t="shared" si="102"/>
        <v>595700</v>
      </c>
    </row>
    <row r="347" spans="1:26" ht="12.75" thickBot="1" x14ac:dyDescent="0.25">
      <c r="A347" s="115">
        <v>5191</v>
      </c>
      <c r="B347" s="146" t="s">
        <v>402</v>
      </c>
      <c r="C347" s="112"/>
      <c r="D347" s="112"/>
      <c r="E347" s="112"/>
      <c r="F347" s="108"/>
      <c r="G347" s="109">
        <f t="shared" si="103"/>
        <v>0</v>
      </c>
      <c r="H347" s="112"/>
      <c r="I347" s="112"/>
      <c r="J347" s="115"/>
      <c r="K347" s="115"/>
      <c r="L347" s="115"/>
      <c r="M347" s="110">
        <f t="shared" si="104"/>
        <v>0</v>
      </c>
      <c r="N347" s="112"/>
      <c r="O347" s="112"/>
      <c r="P347" s="112"/>
      <c r="Q347" s="112"/>
      <c r="R347" s="112"/>
      <c r="S347" s="112">
        <f t="shared" si="82"/>
        <v>0</v>
      </c>
      <c r="T347" s="106" t="e">
        <f t="shared" si="91"/>
        <v>#DIV/0!</v>
      </c>
      <c r="U347" s="111">
        <f t="shared" si="92"/>
        <v>0</v>
      </c>
      <c r="V347" s="111">
        <f t="shared" si="93"/>
        <v>0</v>
      </c>
      <c r="W347" s="111">
        <f t="shared" si="94"/>
        <v>0</v>
      </c>
      <c r="X347" s="111">
        <f t="shared" si="101"/>
        <v>0</v>
      </c>
      <c r="Y347" s="111">
        <f t="shared" si="95"/>
        <v>0</v>
      </c>
      <c r="Z347" s="111">
        <f t="shared" si="102"/>
        <v>0</v>
      </c>
    </row>
    <row r="348" spans="1:26" ht="24.75" thickBot="1" x14ac:dyDescent="0.25">
      <c r="A348" s="115">
        <v>5192</v>
      </c>
      <c r="B348" s="146" t="s">
        <v>403</v>
      </c>
      <c r="C348" s="112"/>
      <c r="D348" s="112"/>
      <c r="E348" s="112"/>
      <c r="F348" s="108"/>
      <c r="G348" s="109">
        <f t="shared" si="103"/>
        <v>0</v>
      </c>
      <c r="H348" s="112"/>
      <c r="I348" s="112"/>
      <c r="J348" s="115"/>
      <c r="K348" s="115"/>
      <c r="L348" s="115"/>
      <c r="M348" s="110">
        <f t="shared" si="104"/>
        <v>0</v>
      </c>
      <c r="N348" s="112"/>
      <c r="O348" s="112"/>
      <c r="P348" s="112"/>
      <c r="Q348" s="112"/>
      <c r="R348" s="112"/>
      <c r="S348" s="112">
        <f t="shared" si="82"/>
        <v>0</v>
      </c>
      <c r="T348" s="106" t="e">
        <f t="shared" si="91"/>
        <v>#DIV/0!</v>
      </c>
      <c r="U348" s="111">
        <f t="shared" si="92"/>
        <v>0</v>
      </c>
      <c r="V348" s="111">
        <f t="shared" si="93"/>
        <v>0</v>
      </c>
      <c r="W348" s="111">
        <f t="shared" si="94"/>
        <v>0</v>
      </c>
      <c r="X348" s="111">
        <f t="shared" si="101"/>
        <v>0</v>
      </c>
      <c r="Y348" s="111">
        <f t="shared" si="95"/>
        <v>0</v>
      </c>
      <c r="Z348" s="111">
        <f t="shared" si="102"/>
        <v>0</v>
      </c>
    </row>
    <row r="349" spans="1:26" ht="12.75" thickBot="1" x14ac:dyDescent="0.25">
      <c r="A349" s="115">
        <v>5211</v>
      </c>
      <c r="B349" s="146" t="s">
        <v>404</v>
      </c>
      <c r="C349" s="112"/>
      <c r="D349" s="112">
        <v>27000</v>
      </c>
      <c r="E349" s="112"/>
      <c r="F349" s="108"/>
      <c r="G349" s="109">
        <f t="shared" si="103"/>
        <v>27000</v>
      </c>
      <c r="H349" s="112"/>
      <c r="I349" s="112">
        <v>27000</v>
      </c>
      <c r="J349" s="115"/>
      <c r="K349" s="115"/>
      <c r="L349" s="115"/>
      <c r="M349" s="110">
        <f t="shared" si="104"/>
        <v>27000</v>
      </c>
      <c r="N349" s="112"/>
      <c r="O349" s="112"/>
      <c r="P349" s="112"/>
      <c r="Q349" s="112"/>
      <c r="R349" s="112"/>
      <c r="S349" s="112">
        <f t="shared" si="82"/>
        <v>0</v>
      </c>
      <c r="T349" s="106">
        <f t="shared" si="91"/>
        <v>0</v>
      </c>
      <c r="U349" s="111">
        <f t="shared" si="92"/>
        <v>0</v>
      </c>
      <c r="V349" s="111">
        <f t="shared" si="93"/>
        <v>27000</v>
      </c>
      <c r="W349" s="111">
        <f t="shared" si="94"/>
        <v>0</v>
      </c>
      <c r="X349" s="111">
        <f t="shared" si="101"/>
        <v>0</v>
      </c>
      <c r="Y349" s="111">
        <f t="shared" si="95"/>
        <v>0</v>
      </c>
      <c r="Z349" s="111">
        <f t="shared" si="102"/>
        <v>27000</v>
      </c>
    </row>
    <row r="350" spans="1:26" ht="12.75" thickBot="1" x14ac:dyDescent="0.25">
      <c r="A350" s="115">
        <v>5221</v>
      </c>
      <c r="B350" s="146" t="s">
        <v>405</v>
      </c>
      <c r="C350" s="112"/>
      <c r="D350" s="112"/>
      <c r="E350" s="112"/>
      <c r="F350" s="108"/>
      <c r="G350" s="109">
        <f t="shared" si="103"/>
        <v>0</v>
      </c>
      <c r="H350" s="112"/>
      <c r="I350" s="112"/>
      <c r="J350" s="115"/>
      <c r="K350" s="115"/>
      <c r="L350" s="115"/>
      <c r="M350" s="110">
        <f t="shared" si="104"/>
        <v>0</v>
      </c>
      <c r="N350" s="112"/>
      <c r="O350" s="112"/>
      <c r="P350" s="112"/>
      <c r="Q350" s="112"/>
      <c r="R350" s="112"/>
      <c r="S350" s="112">
        <f t="shared" si="82"/>
        <v>0</v>
      </c>
      <c r="T350" s="106" t="e">
        <f t="shared" si="91"/>
        <v>#DIV/0!</v>
      </c>
      <c r="U350" s="111">
        <f t="shared" si="92"/>
        <v>0</v>
      </c>
      <c r="V350" s="111">
        <f t="shared" si="93"/>
        <v>0</v>
      </c>
      <c r="W350" s="111">
        <f t="shared" si="94"/>
        <v>0</v>
      </c>
      <c r="X350" s="111">
        <f t="shared" si="101"/>
        <v>0</v>
      </c>
      <c r="Y350" s="111">
        <f t="shared" si="95"/>
        <v>0</v>
      </c>
      <c r="Z350" s="111">
        <f t="shared" si="102"/>
        <v>0</v>
      </c>
    </row>
    <row r="351" spans="1:26" ht="12.75" thickBot="1" x14ac:dyDescent="0.25">
      <c r="A351" s="115">
        <v>5231</v>
      </c>
      <c r="B351" s="146" t="s">
        <v>406</v>
      </c>
      <c r="C351" s="112"/>
      <c r="D351" s="112"/>
      <c r="E351" s="112"/>
      <c r="F351" s="108"/>
      <c r="G351" s="109">
        <f t="shared" si="103"/>
        <v>0</v>
      </c>
      <c r="H351" s="112"/>
      <c r="I351" s="112"/>
      <c r="J351" s="115"/>
      <c r="K351" s="115"/>
      <c r="L351" s="115"/>
      <c r="M351" s="110">
        <f t="shared" si="104"/>
        <v>0</v>
      </c>
      <c r="N351" s="112"/>
      <c r="O351" s="112"/>
      <c r="P351" s="112"/>
      <c r="Q351" s="112"/>
      <c r="R351" s="112"/>
      <c r="S351" s="112">
        <f t="shared" si="82"/>
        <v>0</v>
      </c>
      <c r="T351" s="106" t="e">
        <f t="shared" si="91"/>
        <v>#DIV/0!</v>
      </c>
      <c r="U351" s="111">
        <f t="shared" si="92"/>
        <v>0</v>
      </c>
      <c r="V351" s="111">
        <f t="shared" si="93"/>
        <v>0</v>
      </c>
      <c r="W351" s="111">
        <f t="shared" si="94"/>
        <v>0</v>
      </c>
      <c r="X351" s="111">
        <f t="shared" si="101"/>
        <v>0</v>
      </c>
      <c r="Y351" s="111">
        <f t="shared" si="95"/>
        <v>0</v>
      </c>
      <c r="Z351" s="111">
        <f t="shared" si="102"/>
        <v>0</v>
      </c>
    </row>
    <row r="352" spans="1:26" ht="12.75" thickBot="1" x14ac:dyDescent="0.25">
      <c r="A352" s="115">
        <v>5291</v>
      </c>
      <c r="B352" s="146" t="s">
        <v>407</v>
      </c>
      <c r="C352" s="112">
        <v>13800</v>
      </c>
      <c r="D352" s="112"/>
      <c r="E352" s="112"/>
      <c r="F352" s="108"/>
      <c r="G352" s="109">
        <f t="shared" si="103"/>
        <v>13800</v>
      </c>
      <c r="H352" s="112">
        <v>13800</v>
      </c>
      <c r="I352" s="112"/>
      <c r="J352" s="115"/>
      <c r="K352" s="115"/>
      <c r="L352" s="115"/>
      <c r="M352" s="110">
        <f t="shared" si="104"/>
        <v>13800</v>
      </c>
      <c r="N352" s="112"/>
      <c r="O352" s="112"/>
      <c r="P352" s="112"/>
      <c r="Q352" s="112"/>
      <c r="R352" s="112"/>
      <c r="S352" s="112">
        <f t="shared" si="82"/>
        <v>0</v>
      </c>
      <c r="T352" s="106">
        <f t="shared" si="91"/>
        <v>0</v>
      </c>
      <c r="U352" s="111">
        <f t="shared" si="92"/>
        <v>13800</v>
      </c>
      <c r="V352" s="111">
        <f t="shared" si="93"/>
        <v>0</v>
      </c>
      <c r="W352" s="111">
        <f t="shared" si="94"/>
        <v>0</v>
      </c>
      <c r="X352" s="111">
        <f t="shared" si="101"/>
        <v>0</v>
      </c>
      <c r="Y352" s="111">
        <f t="shared" si="95"/>
        <v>0</v>
      </c>
      <c r="Z352" s="111">
        <f t="shared" si="102"/>
        <v>13800</v>
      </c>
    </row>
    <row r="353" spans="1:26" ht="12.75" thickBot="1" x14ac:dyDescent="0.25">
      <c r="A353" s="115">
        <v>5311</v>
      </c>
      <c r="B353" s="146" t="s">
        <v>408</v>
      </c>
      <c r="C353" s="112"/>
      <c r="D353" s="112"/>
      <c r="E353" s="112"/>
      <c r="F353" s="108"/>
      <c r="G353" s="109">
        <f t="shared" si="103"/>
        <v>0</v>
      </c>
      <c r="H353" s="112"/>
      <c r="I353" s="112"/>
      <c r="J353" s="115"/>
      <c r="K353" s="115"/>
      <c r="L353" s="115"/>
      <c r="M353" s="110">
        <f t="shared" si="104"/>
        <v>0</v>
      </c>
      <c r="N353" s="112"/>
      <c r="O353" s="112"/>
      <c r="P353" s="112"/>
      <c r="Q353" s="112"/>
      <c r="R353" s="112"/>
      <c r="S353" s="112">
        <f t="shared" si="82"/>
        <v>0</v>
      </c>
      <c r="T353" s="106" t="e">
        <f t="shared" si="91"/>
        <v>#DIV/0!</v>
      </c>
      <c r="U353" s="111">
        <f t="shared" si="92"/>
        <v>0</v>
      </c>
      <c r="V353" s="111">
        <f t="shared" si="93"/>
        <v>0</v>
      </c>
      <c r="W353" s="111">
        <f t="shared" si="94"/>
        <v>0</v>
      </c>
      <c r="X353" s="111">
        <f t="shared" si="101"/>
        <v>0</v>
      </c>
      <c r="Y353" s="111">
        <f t="shared" si="95"/>
        <v>0</v>
      </c>
      <c r="Z353" s="111">
        <f t="shared" si="102"/>
        <v>0</v>
      </c>
    </row>
    <row r="354" spans="1:26" ht="12.75" thickBot="1" x14ac:dyDescent="0.25">
      <c r="A354" s="115">
        <v>5321</v>
      </c>
      <c r="B354" s="146" t="s">
        <v>409</v>
      </c>
      <c r="C354" s="112"/>
      <c r="D354" s="112"/>
      <c r="E354" s="112"/>
      <c r="F354" s="108"/>
      <c r="G354" s="109">
        <f t="shared" si="103"/>
        <v>0</v>
      </c>
      <c r="H354" s="112"/>
      <c r="I354" s="112"/>
      <c r="J354" s="115"/>
      <c r="K354" s="115"/>
      <c r="L354" s="115"/>
      <c r="M354" s="110">
        <f t="shared" si="104"/>
        <v>0</v>
      </c>
      <c r="N354" s="112"/>
      <c r="O354" s="112"/>
      <c r="P354" s="112"/>
      <c r="Q354" s="112"/>
      <c r="R354" s="112"/>
      <c r="S354" s="112">
        <f t="shared" si="82"/>
        <v>0</v>
      </c>
      <c r="T354" s="106" t="e">
        <f t="shared" si="91"/>
        <v>#DIV/0!</v>
      </c>
      <c r="U354" s="111">
        <f t="shared" si="92"/>
        <v>0</v>
      </c>
      <c r="V354" s="111">
        <f t="shared" si="93"/>
        <v>0</v>
      </c>
      <c r="W354" s="111">
        <f t="shared" si="94"/>
        <v>0</v>
      </c>
      <c r="X354" s="111">
        <f t="shared" si="101"/>
        <v>0</v>
      </c>
      <c r="Y354" s="111">
        <f t="shared" si="95"/>
        <v>0</v>
      </c>
      <c r="Z354" s="111">
        <f t="shared" si="102"/>
        <v>0</v>
      </c>
    </row>
    <row r="355" spans="1:26" ht="24.75" thickBot="1" x14ac:dyDescent="0.25">
      <c r="A355" s="115">
        <v>5411</v>
      </c>
      <c r="B355" s="146" t="s">
        <v>410</v>
      </c>
      <c r="C355" s="112"/>
      <c r="D355" s="112"/>
      <c r="E355" s="112"/>
      <c r="F355" s="108"/>
      <c r="G355" s="109">
        <f t="shared" si="103"/>
        <v>0</v>
      </c>
      <c r="H355" s="112"/>
      <c r="I355" s="112"/>
      <c r="J355" s="115"/>
      <c r="K355" s="115"/>
      <c r="L355" s="115"/>
      <c r="M355" s="110">
        <f t="shared" si="104"/>
        <v>0</v>
      </c>
      <c r="N355" s="112"/>
      <c r="O355" s="112"/>
      <c r="P355" s="112"/>
      <c r="Q355" s="112"/>
      <c r="R355" s="112"/>
      <c r="S355" s="112">
        <f t="shared" si="82"/>
        <v>0</v>
      </c>
      <c r="T355" s="106" t="e">
        <f t="shared" si="91"/>
        <v>#DIV/0!</v>
      </c>
      <c r="U355" s="111">
        <f t="shared" si="92"/>
        <v>0</v>
      </c>
      <c r="V355" s="111">
        <f t="shared" si="93"/>
        <v>0</v>
      </c>
      <c r="W355" s="111">
        <f t="shared" si="94"/>
        <v>0</v>
      </c>
      <c r="X355" s="111">
        <f t="shared" si="101"/>
        <v>0</v>
      </c>
      <c r="Y355" s="111">
        <f t="shared" si="95"/>
        <v>0</v>
      </c>
      <c r="Z355" s="111">
        <f t="shared" si="102"/>
        <v>0</v>
      </c>
    </row>
    <row r="356" spans="1:26" ht="24.75" thickBot="1" x14ac:dyDescent="0.25">
      <c r="A356" s="115">
        <v>5412</v>
      </c>
      <c r="B356" s="146" t="s">
        <v>411</v>
      </c>
      <c r="C356" s="112"/>
      <c r="D356" s="112"/>
      <c r="E356" s="112"/>
      <c r="F356" s="108"/>
      <c r="G356" s="109">
        <f t="shared" si="103"/>
        <v>0</v>
      </c>
      <c r="H356" s="112"/>
      <c r="I356" s="112"/>
      <c r="J356" s="115"/>
      <c r="K356" s="115"/>
      <c r="L356" s="115"/>
      <c r="M356" s="110">
        <f t="shared" si="104"/>
        <v>0</v>
      </c>
      <c r="N356" s="112"/>
      <c r="O356" s="112"/>
      <c r="P356" s="112"/>
      <c r="Q356" s="112"/>
      <c r="R356" s="112"/>
      <c r="S356" s="112">
        <f t="shared" si="82"/>
        <v>0</v>
      </c>
      <c r="T356" s="106" t="e">
        <f t="shared" si="91"/>
        <v>#DIV/0!</v>
      </c>
      <c r="U356" s="111">
        <f t="shared" si="92"/>
        <v>0</v>
      </c>
      <c r="V356" s="111">
        <f t="shared" si="93"/>
        <v>0</v>
      </c>
      <c r="W356" s="111">
        <f t="shared" si="94"/>
        <v>0</v>
      </c>
      <c r="X356" s="111">
        <f t="shared" si="101"/>
        <v>0</v>
      </c>
      <c r="Y356" s="111">
        <f t="shared" si="95"/>
        <v>0</v>
      </c>
      <c r="Z356" s="111">
        <f t="shared" si="102"/>
        <v>0</v>
      </c>
    </row>
    <row r="357" spans="1:26" ht="24.75" thickBot="1" x14ac:dyDescent="0.25">
      <c r="A357" s="115">
        <v>5413</v>
      </c>
      <c r="B357" s="146" t="s">
        <v>412</v>
      </c>
      <c r="C357" s="112"/>
      <c r="D357" s="112"/>
      <c r="E357" s="112"/>
      <c r="F357" s="108"/>
      <c r="G357" s="109">
        <f t="shared" si="103"/>
        <v>0</v>
      </c>
      <c r="H357" s="112"/>
      <c r="I357" s="112"/>
      <c r="J357" s="115"/>
      <c r="K357" s="115"/>
      <c r="L357" s="115"/>
      <c r="M357" s="110">
        <f t="shared" si="104"/>
        <v>0</v>
      </c>
      <c r="N357" s="112"/>
      <c r="O357" s="112"/>
      <c r="P357" s="112"/>
      <c r="Q357" s="112"/>
      <c r="R357" s="112"/>
      <c r="S357" s="112">
        <f t="shared" si="82"/>
        <v>0</v>
      </c>
      <c r="T357" s="106" t="e">
        <f t="shared" si="91"/>
        <v>#DIV/0!</v>
      </c>
      <c r="U357" s="111">
        <f t="shared" si="92"/>
        <v>0</v>
      </c>
      <c r="V357" s="111">
        <f t="shared" si="93"/>
        <v>0</v>
      </c>
      <c r="W357" s="111">
        <f t="shared" si="94"/>
        <v>0</v>
      </c>
      <c r="X357" s="111">
        <f t="shared" si="101"/>
        <v>0</v>
      </c>
      <c r="Y357" s="111">
        <f t="shared" si="95"/>
        <v>0</v>
      </c>
      <c r="Z357" s="111">
        <f t="shared" si="102"/>
        <v>0</v>
      </c>
    </row>
    <row r="358" spans="1:26" ht="24.75" thickBot="1" x14ac:dyDescent="0.25">
      <c r="A358" s="115">
        <v>5414</v>
      </c>
      <c r="B358" s="146" t="s">
        <v>413</v>
      </c>
      <c r="C358" s="112"/>
      <c r="D358" s="112"/>
      <c r="E358" s="112"/>
      <c r="F358" s="108"/>
      <c r="G358" s="109">
        <f t="shared" si="103"/>
        <v>0</v>
      </c>
      <c r="H358" s="112"/>
      <c r="I358" s="112"/>
      <c r="J358" s="115"/>
      <c r="K358" s="115"/>
      <c r="L358" s="115"/>
      <c r="M358" s="110">
        <f t="shared" si="104"/>
        <v>0</v>
      </c>
      <c r="N358" s="112"/>
      <c r="O358" s="112"/>
      <c r="P358" s="112"/>
      <c r="Q358" s="112"/>
      <c r="R358" s="112"/>
      <c r="S358" s="112">
        <f t="shared" si="82"/>
        <v>0</v>
      </c>
      <c r="T358" s="106" t="e">
        <f t="shared" si="91"/>
        <v>#DIV/0!</v>
      </c>
      <c r="U358" s="111">
        <f t="shared" si="92"/>
        <v>0</v>
      </c>
      <c r="V358" s="111">
        <f t="shared" si="93"/>
        <v>0</v>
      </c>
      <c r="W358" s="111">
        <f t="shared" si="94"/>
        <v>0</v>
      </c>
      <c r="X358" s="111">
        <f t="shared" si="101"/>
        <v>0</v>
      </c>
      <c r="Y358" s="111">
        <f t="shared" si="95"/>
        <v>0</v>
      </c>
      <c r="Z358" s="111">
        <f t="shared" si="102"/>
        <v>0</v>
      </c>
    </row>
    <row r="359" spans="1:26" ht="12.75" thickBot="1" x14ac:dyDescent="0.25">
      <c r="A359" s="115">
        <v>5421</v>
      </c>
      <c r="B359" s="146" t="s">
        <v>414</v>
      </c>
      <c r="C359" s="112"/>
      <c r="D359" s="112"/>
      <c r="E359" s="112"/>
      <c r="F359" s="108"/>
      <c r="G359" s="109">
        <f t="shared" si="103"/>
        <v>0</v>
      </c>
      <c r="H359" s="112"/>
      <c r="I359" s="112"/>
      <c r="J359" s="115"/>
      <c r="K359" s="115"/>
      <c r="L359" s="115"/>
      <c r="M359" s="110">
        <f t="shared" si="104"/>
        <v>0</v>
      </c>
      <c r="N359" s="112"/>
      <c r="O359" s="112"/>
      <c r="P359" s="112"/>
      <c r="Q359" s="112"/>
      <c r="R359" s="112"/>
      <c r="S359" s="112">
        <f t="shared" si="82"/>
        <v>0</v>
      </c>
      <c r="T359" s="106" t="e">
        <f t="shared" si="91"/>
        <v>#DIV/0!</v>
      </c>
      <c r="U359" s="111">
        <f t="shared" si="92"/>
        <v>0</v>
      </c>
      <c r="V359" s="111">
        <f t="shared" si="93"/>
        <v>0</v>
      </c>
      <c r="W359" s="111">
        <f t="shared" si="94"/>
        <v>0</v>
      </c>
      <c r="X359" s="111">
        <f t="shared" si="101"/>
        <v>0</v>
      </c>
      <c r="Y359" s="111">
        <f t="shared" si="95"/>
        <v>0</v>
      </c>
      <c r="Z359" s="111">
        <f t="shared" si="102"/>
        <v>0</v>
      </c>
    </row>
    <row r="360" spans="1:26" ht="24.75" thickBot="1" x14ac:dyDescent="0.25">
      <c r="A360" s="115">
        <v>5431</v>
      </c>
      <c r="B360" s="146" t="s">
        <v>415</v>
      </c>
      <c r="C360" s="112"/>
      <c r="D360" s="112"/>
      <c r="E360" s="112"/>
      <c r="F360" s="108"/>
      <c r="G360" s="109">
        <f t="shared" si="103"/>
        <v>0</v>
      </c>
      <c r="H360" s="112"/>
      <c r="I360" s="112"/>
      <c r="J360" s="115"/>
      <c r="K360" s="115"/>
      <c r="L360" s="115"/>
      <c r="M360" s="110">
        <f t="shared" si="104"/>
        <v>0</v>
      </c>
      <c r="N360" s="112"/>
      <c r="O360" s="112"/>
      <c r="P360" s="112"/>
      <c r="Q360" s="112"/>
      <c r="R360" s="112"/>
      <c r="S360" s="112">
        <f t="shared" si="82"/>
        <v>0</v>
      </c>
      <c r="T360" s="106" t="e">
        <f t="shared" si="91"/>
        <v>#DIV/0!</v>
      </c>
      <c r="U360" s="111">
        <f t="shared" si="92"/>
        <v>0</v>
      </c>
      <c r="V360" s="111">
        <f t="shared" si="93"/>
        <v>0</v>
      </c>
      <c r="W360" s="111">
        <f t="shared" si="94"/>
        <v>0</v>
      </c>
      <c r="X360" s="111">
        <f t="shared" si="101"/>
        <v>0</v>
      </c>
      <c r="Y360" s="111">
        <f t="shared" si="95"/>
        <v>0</v>
      </c>
      <c r="Z360" s="111">
        <f t="shared" si="102"/>
        <v>0</v>
      </c>
    </row>
    <row r="361" spans="1:26" ht="24.75" thickBot="1" x14ac:dyDescent="0.25">
      <c r="A361" s="115">
        <v>5432</v>
      </c>
      <c r="B361" s="146" t="s">
        <v>416</v>
      </c>
      <c r="C361" s="112"/>
      <c r="D361" s="112"/>
      <c r="E361" s="112"/>
      <c r="F361" s="108"/>
      <c r="G361" s="109">
        <f t="shared" si="103"/>
        <v>0</v>
      </c>
      <c r="H361" s="112"/>
      <c r="I361" s="112"/>
      <c r="J361" s="115"/>
      <c r="K361" s="115"/>
      <c r="L361" s="115"/>
      <c r="M361" s="110">
        <f t="shared" si="104"/>
        <v>0</v>
      </c>
      <c r="N361" s="112"/>
      <c r="O361" s="112"/>
      <c r="P361" s="112"/>
      <c r="Q361" s="112"/>
      <c r="R361" s="112"/>
      <c r="S361" s="112">
        <f t="shared" si="82"/>
        <v>0</v>
      </c>
      <c r="T361" s="106" t="e">
        <f t="shared" si="91"/>
        <v>#DIV/0!</v>
      </c>
      <c r="U361" s="111">
        <f t="shared" si="92"/>
        <v>0</v>
      </c>
      <c r="V361" s="111">
        <f t="shared" si="93"/>
        <v>0</v>
      </c>
      <c r="W361" s="111">
        <f t="shared" si="94"/>
        <v>0</v>
      </c>
      <c r="X361" s="111">
        <f t="shared" si="101"/>
        <v>0</v>
      </c>
      <c r="Y361" s="111">
        <f t="shared" si="95"/>
        <v>0</v>
      </c>
      <c r="Z361" s="111">
        <f t="shared" si="102"/>
        <v>0</v>
      </c>
    </row>
    <row r="362" spans="1:26" ht="12.75" thickBot="1" x14ac:dyDescent="0.25">
      <c r="A362" s="115">
        <v>5441</v>
      </c>
      <c r="B362" s="146" t="s">
        <v>417</v>
      </c>
      <c r="C362" s="112"/>
      <c r="D362" s="112"/>
      <c r="E362" s="112"/>
      <c r="F362" s="108"/>
      <c r="G362" s="109">
        <f t="shared" si="103"/>
        <v>0</v>
      </c>
      <c r="H362" s="112"/>
      <c r="I362" s="112"/>
      <c r="J362" s="115"/>
      <c r="K362" s="115"/>
      <c r="L362" s="115"/>
      <c r="M362" s="110">
        <f t="shared" si="104"/>
        <v>0</v>
      </c>
      <c r="N362" s="112"/>
      <c r="O362" s="112"/>
      <c r="P362" s="112"/>
      <c r="Q362" s="112"/>
      <c r="R362" s="112"/>
      <c r="S362" s="112">
        <f t="shared" si="82"/>
        <v>0</v>
      </c>
      <c r="T362" s="106" t="e">
        <f t="shared" si="91"/>
        <v>#DIV/0!</v>
      </c>
      <c r="U362" s="111">
        <f t="shared" si="92"/>
        <v>0</v>
      </c>
      <c r="V362" s="111">
        <f t="shared" si="93"/>
        <v>0</v>
      </c>
      <c r="W362" s="111">
        <f t="shared" si="94"/>
        <v>0</v>
      </c>
      <c r="X362" s="111">
        <f t="shared" si="101"/>
        <v>0</v>
      </c>
      <c r="Y362" s="111">
        <f t="shared" si="95"/>
        <v>0</v>
      </c>
      <c r="Z362" s="111">
        <f t="shared" si="102"/>
        <v>0</v>
      </c>
    </row>
    <row r="363" spans="1:26" ht="24.75" thickBot="1" x14ac:dyDescent="0.25">
      <c r="A363" s="115">
        <v>5451</v>
      </c>
      <c r="B363" s="146" t="s">
        <v>418</v>
      </c>
      <c r="C363" s="112"/>
      <c r="D363" s="112"/>
      <c r="E363" s="112"/>
      <c r="F363" s="108"/>
      <c r="G363" s="109">
        <f t="shared" si="103"/>
        <v>0</v>
      </c>
      <c r="H363" s="112"/>
      <c r="I363" s="112"/>
      <c r="J363" s="115"/>
      <c r="K363" s="115"/>
      <c r="L363" s="115"/>
      <c r="M363" s="110">
        <f t="shared" si="104"/>
        <v>0</v>
      </c>
      <c r="N363" s="112"/>
      <c r="O363" s="112"/>
      <c r="P363" s="112"/>
      <c r="Q363" s="112"/>
      <c r="R363" s="112"/>
      <c r="S363" s="112">
        <f t="shared" si="82"/>
        <v>0</v>
      </c>
      <c r="T363" s="106" t="e">
        <f t="shared" si="91"/>
        <v>#DIV/0!</v>
      </c>
      <c r="U363" s="111">
        <f t="shared" si="92"/>
        <v>0</v>
      </c>
      <c r="V363" s="111">
        <f t="shared" si="93"/>
        <v>0</v>
      </c>
      <c r="W363" s="111">
        <f t="shared" si="94"/>
        <v>0</v>
      </c>
      <c r="X363" s="111">
        <f t="shared" si="101"/>
        <v>0</v>
      </c>
      <c r="Y363" s="111">
        <f t="shared" si="95"/>
        <v>0</v>
      </c>
      <c r="Z363" s="111">
        <f t="shared" si="102"/>
        <v>0</v>
      </c>
    </row>
    <row r="364" spans="1:26" ht="12.75" thickBot="1" x14ac:dyDescent="0.25">
      <c r="A364" s="115">
        <v>5452</v>
      </c>
      <c r="B364" s="146" t="s">
        <v>419</v>
      </c>
      <c r="C364" s="112"/>
      <c r="D364" s="112"/>
      <c r="E364" s="112"/>
      <c r="F364" s="108"/>
      <c r="G364" s="109">
        <f t="shared" si="103"/>
        <v>0</v>
      </c>
      <c r="H364" s="112"/>
      <c r="I364" s="112"/>
      <c r="J364" s="115"/>
      <c r="K364" s="115"/>
      <c r="L364" s="115"/>
      <c r="M364" s="110">
        <f t="shared" si="104"/>
        <v>0</v>
      </c>
      <c r="N364" s="112"/>
      <c r="O364" s="112"/>
      <c r="P364" s="112"/>
      <c r="Q364" s="112"/>
      <c r="R364" s="112"/>
      <c r="S364" s="112">
        <f t="shared" si="82"/>
        <v>0</v>
      </c>
      <c r="T364" s="106" t="e">
        <f t="shared" si="91"/>
        <v>#DIV/0!</v>
      </c>
      <c r="U364" s="111">
        <f t="shared" si="92"/>
        <v>0</v>
      </c>
      <c r="V364" s="111">
        <f t="shared" si="93"/>
        <v>0</v>
      </c>
      <c r="W364" s="111">
        <f t="shared" si="94"/>
        <v>0</v>
      </c>
      <c r="X364" s="111">
        <f t="shared" si="101"/>
        <v>0</v>
      </c>
      <c r="Y364" s="111">
        <f t="shared" si="95"/>
        <v>0</v>
      </c>
      <c r="Z364" s="111">
        <f t="shared" si="102"/>
        <v>0</v>
      </c>
    </row>
    <row r="365" spans="1:26" ht="12.75" thickBot="1" x14ac:dyDescent="0.25">
      <c r="A365" s="115">
        <v>5491</v>
      </c>
      <c r="B365" s="146" t="s">
        <v>420</v>
      </c>
      <c r="C365" s="112"/>
      <c r="D365" s="112"/>
      <c r="E365" s="112"/>
      <c r="F365" s="108"/>
      <c r="G365" s="109">
        <f t="shared" si="103"/>
        <v>0</v>
      </c>
      <c r="H365" s="112"/>
      <c r="I365" s="112"/>
      <c r="J365" s="115"/>
      <c r="K365" s="115"/>
      <c r="L365" s="115"/>
      <c r="M365" s="110">
        <f t="shared" si="104"/>
        <v>0</v>
      </c>
      <c r="N365" s="112"/>
      <c r="O365" s="112"/>
      <c r="P365" s="112"/>
      <c r="Q365" s="112"/>
      <c r="R365" s="112"/>
      <c r="S365" s="112">
        <f t="shared" si="82"/>
        <v>0</v>
      </c>
      <c r="T365" s="106" t="e">
        <f t="shared" si="91"/>
        <v>#DIV/0!</v>
      </c>
      <c r="U365" s="111">
        <f t="shared" si="92"/>
        <v>0</v>
      </c>
      <c r="V365" s="111">
        <f t="shared" si="93"/>
        <v>0</v>
      </c>
      <c r="W365" s="111">
        <f t="shared" si="94"/>
        <v>0</v>
      </c>
      <c r="X365" s="111">
        <f t="shared" si="101"/>
        <v>0</v>
      </c>
      <c r="Y365" s="111">
        <f t="shared" si="95"/>
        <v>0</v>
      </c>
      <c r="Z365" s="111">
        <f t="shared" si="102"/>
        <v>0</v>
      </c>
    </row>
    <row r="366" spans="1:26" ht="12.75" thickBot="1" x14ac:dyDescent="0.25">
      <c r="A366" s="115">
        <v>5511</v>
      </c>
      <c r="B366" s="146" t="s">
        <v>421</v>
      </c>
      <c r="C366" s="112"/>
      <c r="D366" s="112"/>
      <c r="E366" s="112"/>
      <c r="F366" s="108"/>
      <c r="G366" s="109">
        <f t="shared" si="103"/>
        <v>0</v>
      </c>
      <c r="H366" s="112"/>
      <c r="I366" s="112"/>
      <c r="J366" s="115"/>
      <c r="K366" s="115"/>
      <c r="L366" s="115"/>
      <c r="M366" s="110">
        <f t="shared" si="104"/>
        <v>0</v>
      </c>
      <c r="N366" s="112"/>
      <c r="O366" s="112"/>
      <c r="P366" s="112"/>
      <c r="Q366" s="112"/>
      <c r="R366" s="112"/>
      <c r="S366" s="112">
        <f t="shared" si="82"/>
        <v>0</v>
      </c>
      <c r="T366" s="106" t="e">
        <f t="shared" si="91"/>
        <v>#DIV/0!</v>
      </c>
      <c r="U366" s="111">
        <f t="shared" si="92"/>
        <v>0</v>
      </c>
      <c r="V366" s="111">
        <f t="shared" si="93"/>
        <v>0</v>
      </c>
      <c r="W366" s="111">
        <f t="shared" si="94"/>
        <v>0</v>
      </c>
      <c r="X366" s="111">
        <f t="shared" si="101"/>
        <v>0</v>
      </c>
      <c r="Y366" s="111">
        <f t="shared" si="95"/>
        <v>0</v>
      </c>
      <c r="Z366" s="111">
        <f t="shared" si="102"/>
        <v>0</v>
      </c>
    </row>
    <row r="367" spans="1:26" ht="12.75" thickBot="1" x14ac:dyDescent="0.25">
      <c r="A367" s="115">
        <v>5611</v>
      </c>
      <c r="B367" s="146" t="s">
        <v>422</v>
      </c>
      <c r="C367" s="112"/>
      <c r="D367" s="112"/>
      <c r="E367" s="112"/>
      <c r="F367" s="108"/>
      <c r="G367" s="109">
        <f t="shared" si="103"/>
        <v>0</v>
      </c>
      <c r="H367" s="112"/>
      <c r="I367" s="112"/>
      <c r="J367" s="115"/>
      <c r="K367" s="115"/>
      <c r="L367" s="115"/>
      <c r="M367" s="110">
        <f t="shared" si="104"/>
        <v>0</v>
      </c>
      <c r="N367" s="112"/>
      <c r="O367" s="112"/>
      <c r="P367" s="112"/>
      <c r="Q367" s="112"/>
      <c r="R367" s="112"/>
      <c r="S367" s="112">
        <f t="shared" si="82"/>
        <v>0</v>
      </c>
      <c r="T367" s="106" t="e">
        <f t="shared" si="91"/>
        <v>#DIV/0!</v>
      </c>
      <c r="U367" s="111">
        <f t="shared" si="92"/>
        <v>0</v>
      </c>
      <c r="V367" s="111">
        <f t="shared" si="93"/>
        <v>0</v>
      </c>
      <c r="W367" s="111">
        <f t="shared" si="94"/>
        <v>0</v>
      </c>
      <c r="X367" s="111">
        <f t="shared" si="101"/>
        <v>0</v>
      </c>
      <c r="Y367" s="111">
        <f t="shared" si="95"/>
        <v>0</v>
      </c>
      <c r="Z367" s="111">
        <f t="shared" si="102"/>
        <v>0</v>
      </c>
    </row>
    <row r="368" spans="1:26" ht="12.75" thickBot="1" x14ac:dyDescent="0.25">
      <c r="A368" s="115">
        <v>5621</v>
      </c>
      <c r="B368" s="146" t="s">
        <v>423</v>
      </c>
      <c r="C368" s="112"/>
      <c r="D368" s="112"/>
      <c r="E368" s="112"/>
      <c r="F368" s="108"/>
      <c r="G368" s="109">
        <f t="shared" si="103"/>
        <v>0</v>
      </c>
      <c r="H368" s="112"/>
      <c r="I368" s="112"/>
      <c r="J368" s="115"/>
      <c r="K368" s="115"/>
      <c r="L368" s="115"/>
      <c r="M368" s="110">
        <f t="shared" si="104"/>
        <v>0</v>
      </c>
      <c r="N368" s="112"/>
      <c r="O368" s="112"/>
      <c r="P368" s="112"/>
      <c r="Q368" s="112"/>
      <c r="R368" s="112"/>
      <c r="S368" s="112">
        <f t="shared" si="82"/>
        <v>0</v>
      </c>
      <c r="T368" s="106" t="e">
        <f t="shared" si="91"/>
        <v>#DIV/0!</v>
      </c>
      <c r="U368" s="111">
        <f t="shared" si="92"/>
        <v>0</v>
      </c>
      <c r="V368" s="111">
        <f t="shared" si="93"/>
        <v>0</v>
      </c>
      <c r="W368" s="111">
        <f t="shared" si="94"/>
        <v>0</v>
      </c>
      <c r="X368" s="111">
        <f t="shared" si="101"/>
        <v>0</v>
      </c>
      <c r="Y368" s="111">
        <f t="shared" si="95"/>
        <v>0</v>
      </c>
      <c r="Z368" s="111">
        <f t="shared" si="102"/>
        <v>0</v>
      </c>
    </row>
    <row r="369" spans="1:26" ht="12.75" thickBot="1" x14ac:dyDescent="0.25">
      <c r="A369" s="115">
        <v>5631</v>
      </c>
      <c r="B369" s="146" t="s">
        <v>424</v>
      </c>
      <c r="C369" s="112"/>
      <c r="D369" s="112"/>
      <c r="E369" s="112"/>
      <c r="F369" s="108"/>
      <c r="G369" s="109">
        <f t="shared" si="103"/>
        <v>0</v>
      </c>
      <c r="H369" s="112"/>
      <c r="I369" s="112"/>
      <c r="J369" s="115"/>
      <c r="K369" s="115"/>
      <c r="L369" s="115"/>
      <c r="M369" s="110">
        <f t="shared" si="104"/>
        <v>0</v>
      </c>
      <c r="N369" s="112"/>
      <c r="O369" s="112"/>
      <c r="P369" s="112"/>
      <c r="Q369" s="112"/>
      <c r="R369" s="112"/>
      <c r="S369" s="112">
        <f t="shared" si="82"/>
        <v>0</v>
      </c>
      <c r="T369" s="106" t="e">
        <f t="shared" si="91"/>
        <v>#DIV/0!</v>
      </c>
      <c r="U369" s="111">
        <f t="shared" si="92"/>
        <v>0</v>
      </c>
      <c r="V369" s="111">
        <f t="shared" si="93"/>
        <v>0</v>
      </c>
      <c r="W369" s="111">
        <f t="shared" si="94"/>
        <v>0</v>
      </c>
      <c r="X369" s="111">
        <f t="shared" si="101"/>
        <v>0</v>
      </c>
      <c r="Y369" s="111">
        <f t="shared" si="95"/>
        <v>0</v>
      </c>
      <c r="Z369" s="111">
        <f t="shared" si="102"/>
        <v>0</v>
      </c>
    </row>
    <row r="370" spans="1:26" ht="24.75" thickBot="1" x14ac:dyDescent="0.25">
      <c r="A370" s="115">
        <v>5641</v>
      </c>
      <c r="B370" s="146" t="s">
        <v>425</v>
      </c>
      <c r="C370" s="112"/>
      <c r="D370" s="112"/>
      <c r="E370" s="112"/>
      <c r="F370" s="108"/>
      <c r="G370" s="109">
        <f t="shared" si="103"/>
        <v>0</v>
      </c>
      <c r="H370" s="112"/>
      <c r="I370" s="112"/>
      <c r="J370" s="115"/>
      <c r="K370" s="115"/>
      <c r="L370" s="115"/>
      <c r="M370" s="110">
        <f t="shared" si="104"/>
        <v>0</v>
      </c>
      <c r="N370" s="112"/>
      <c r="O370" s="112"/>
      <c r="P370" s="112"/>
      <c r="Q370" s="112"/>
      <c r="R370" s="112"/>
      <c r="S370" s="112">
        <f t="shared" ref="S370:S403" si="105">SUM(N370:R370)</f>
        <v>0</v>
      </c>
      <c r="T370" s="106" t="e">
        <f t="shared" si="91"/>
        <v>#DIV/0!</v>
      </c>
      <c r="U370" s="111">
        <f t="shared" ref="U370:U403" si="106">H370-N370</f>
        <v>0</v>
      </c>
      <c r="V370" s="111">
        <f t="shared" ref="V370:V403" si="107">+I370-O370</f>
        <v>0</v>
      </c>
      <c r="W370" s="111">
        <f t="shared" ref="W370:W403" si="108">J370-P370</f>
        <v>0</v>
      </c>
      <c r="X370" s="111">
        <f t="shared" si="101"/>
        <v>0</v>
      </c>
      <c r="Y370" s="111">
        <f t="shared" ref="Y370:Y403" si="109">L370-R370</f>
        <v>0</v>
      </c>
      <c r="Z370" s="111">
        <f t="shared" si="102"/>
        <v>0</v>
      </c>
    </row>
    <row r="371" spans="1:26" ht="12.75" thickBot="1" x14ac:dyDescent="0.25">
      <c r="A371" s="115">
        <v>5651</v>
      </c>
      <c r="B371" s="146" t="s">
        <v>426</v>
      </c>
      <c r="C371" s="112"/>
      <c r="D371" s="112"/>
      <c r="E371" s="112"/>
      <c r="F371" s="108"/>
      <c r="G371" s="109">
        <f t="shared" si="103"/>
        <v>0</v>
      </c>
      <c r="H371" s="112"/>
      <c r="I371" s="112"/>
      <c r="J371" s="115"/>
      <c r="K371" s="115"/>
      <c r="L371" s="115"/>
      <c r="M371" s="110">
        <f t="shared" si="104"/>
        <v>0</v>
      </c>
      <c r="N371" s="112"/>
      <c r="O371" s="112"/>
      <c r="P371" s="112"/>
      <c r="Q371" s="112"/>
      <c r="R371" s="112"/>
      <c r="S371" s="112">
        <f t="shared" si="105"/>
        <v>0</v>
      </c>
      <c r="T371" s="106" t="e">
        <f t="shared" si="91"/>
        <v>#DIV/0!</v>
      </c>
      <c r="U371" s="111">
        <f t="shared" si="106"/>
        <v>0</v>
      </c>
      <c r="V371" s="111">
        <f t="shared" si="107"/>
        <v>0</v>
      </c>
      <c r="W371" s="111">
        <f t="shared" si="108"/>
        <v>0</v>
      </c>
      <c r="X371" s="111">
        <f t="shared" si="101"/>
        <v>0</v>
      </c>
      <c r="Y371" s="111">
        <f t="shared" si="109"/>
        <v>0</v>
      </c>
      <c r="Z371" s="111">
        <f t="shared" si="102"/>
        <v>0</v>
      </c>
    </row>
    <row r="372" spans="1:26" ht="24.75" thickBot="1" x14ac:dyDescent="0.25">
      <c r="A372" s="115">
        <v>5661</v>
      </c>
      <c r="B372" s="146" t="s">
        <v>427</v>
      </c>
      <c r="C372" s="112"/>
      <c r="D372" s="112"/>
      <c r="E372" s="112"/>
      <c r="F372" s="108"/>
      <c r="G372" s="109">
        <f t="shared" si="103"/>
        <v>0</v>
      </c>
      <c r="H372" s="112"/>
      <c r="I372" s="112"/>
      <c r="J372" s="115"/>
      <c r="K372" s="115"/>
      <c r="L372" s="115"/>
      <c r="M372" s="110">
        <f t="shared" si="104"/>
        <v>0</v>
      </c>
      <c r="N372" s="112"/>
      <c r="O372" s="112"/>
      <c r="P372" s="112"/>
      <c r="Q372" s="112"/>
      <c r="R372" s="112"/>
      <c r="S372" s="112">
        <f t="shared" si="105"/>
        <v>0</v>
      </c>
      <c r="T372" s="106" t="e">
        <f t="shared" si="91"/>
        <v>#DIV/0!</v>
      </c>
      <c r="U372" s="111">
        <f t="shared" si="106"/>
        <v>0</v>
      </c>
      <c r="V372" s="111">
        <f t="shared" si="107"/>
        <v>0</v>
      </c>
      <c r="W372" s="111">
        <f t="shared" si="108"/>
        <v>0</v>
      </c>
      <c r="X372" s="111">
        <f t="shared" si="101"/>
        <v>0</v>
      </c>
      <c r="Y372" s="111">
        <f t="shared" si="109"/>
        <v>0</v>
      </c>
      <c r="Z372" s="111">
        <f t="shared" si="102"/>
        <v>0</v>
      </c>
    </row>
    <row r="373" spans="1:26" ht="12.75" thickBot="1" x14ac:dyDescent="0.25">
      <c r="A373" s="115">
        <v>5671</v>
      </c>
      <c r="B373" s="146" t="s">
        <v>428</v>
      </c>
      <c r="C373" s="112"/>
      <c r="D373" s="112"/>
      <c r="E373" s="112"/>
      <c r="F373" s="108"/>
      <c r="G373" s="109">
        <f t="shared" si="103"/>
        <v>0</v>
      </c>
      <c r="H373" s="112"/>
      <c r="I373" s="112"/>
      <c r="J373" s="115"/>
      <c r="K373" s="115"/>
      <c r="L373" s="115"/>
      <c r="M373" s="110">
        <f t="shared" si="104"/>
        <v>0</v>
      </c>
      <c r="N373" s="112"/>
      <c r="O373" s="112"/>
      <c r="P373" s="112"/>
      <c r="Q373" s="112"/>
      <c r="R373" s="112"/>
      <c r="S373" s="112">
        <f t="shared" si="105"/>
        <v>0</v>
      </c>
      <c r="T373" s="106" t="e">
        <f t="shared" si="91"/>
        <v>#DIV/0!</v>
      </c>
      <c r="U373" s="111">
        <f t="shared" si="106"/>
        <v>0</v>
      </c>
      <c r="V373" s="111">
        <f t="shared" si="107"/>
        <v>0</v>
      </c>
      <c r="W373" s="111">
        <f t="shared" si="108"/>
        <v>0</v>
      </c>
      <c r="X373" s="111">
        <f t="shared" si="101"/>
        <v>0</v>
      </c>
      <c r="Y373" s="111">
        <f t="shared" si="109"/>
        <v>0</v>
      </c>
      <c r="Z373" s="111">
        <f t="shared" si="102"/>
        <v>0</v>
      </c>
    </row>
    <row r="374" spans="1:26" ht="12.75" thickBot="1" x14ac:dyDescent="0.25">
      <c r="A374" s="115">
        <v>5672</v>
      </c>
      <c r="B374" s="146" t="s">
        <v>429</v>
      </c>
      <c r="C374" s="112"/>
      <c r="D374" s="112"/>
      <c r="E374" s="112"/>
      <c r="F374" s="108"/>
      <c r="G374" s="109">
        <f t="shared" si="103"/>
        <v>0</v>
      </c>
      <c r="H374" s="112"/>
      <c r="I374" s="112"/>
      <c r="J374" s="115"/>
      <c r="K374" s="115"/>
      <c r="L374" s="115"/>
      <c r="M374" s="110">
        <f t="shared" si="104"/>
        <v>0</v>
      </c>
      <c r="N374" s="112"/>
      <c r="O374" s="112"/>
      <c r="P374" s="112"/>
      <c r="Q374" s="112"/>
      <c r="R374" s="112"/>
      <c r="S374" s="112">
        <f t="shared" si="105"/>
        <v>0</v>
      </c>
      <c r="T374" s="106" t="e">
        <f t="shared" si="91"/>
        <v>#DIV/0!</v>
      </c>
      <c r="U374" s="111">
        <f t="shared" si="106"/>
        <v>0</v>
      </c>
      <c r="V374" s="111">
        <f t="shared" si="107"/>
        <v>0</v>
      </c>
      <c r="W374" s="111">
        <f t="shared" si="108"/>
        <v>0</v>
      </c>
      <c r="X374" s="111">
        <f t="shared" si="101"/>
        <v>0</v>
      </c>
      <c r="Y374" s="111">
        <f t="shared" si="109"/>
        <v>0</v>
      </c>
      <c r="Z374" s="111">
        <f t="shared" si="102"/>
        <v>0</v>
      </c>
    </row>
    <row r="375" spans="1:26" ht="12.75" thickBot="1" x14ac:dyDescent="0.25">
      <c r="A375" s="115">
        <v>5691</v>
      </c>
      <c r="B375" s="146" t="s">
        <v>430</v>
      </c>
      <c r="C375" s="112"/>
      <c r="D375" s="112"/>
      <c r="E375" s="112"/>
      <c r="F375" s="108"/>
      <c r="G375" s="109">
        <f t="shared" si="103"/>
        <v>0</v>
      </c>
      <c r="H375" s="112"/>
      <c r="I375" s="112"/>
      <c r="J375" s="115"/>
      <c r="K375" s="115"/>
      <c r="L375" s="115"/>
      <c r="M375" s="110">
        <f t="shared" si="104"/>
        <v>0</v>
      </c>
      <c r="N375" s="112"/>
      <c r="O375" s="112"/>
      <c r="P375" s="112"/>
      <c r="Q375" s="112"/>
      <c r="R375" s="112"/>
      <c r="S375" s="112">
        <f t="shared" si="105"/>
        <v>0</v>
      </c>
      <c r="T375" s="106" t="e">
        <f t="shared" si="91"/>
        <v>#DIV/0!</v>
      </c>
      <c r="U375" s="111">
        <f t="shared" si="106"/>
        <v>0</v>
      </c>
      <c r="V375" s="111">
        <f t="shared" si="107"/>
        <v>0</v>
      </c>
      <c r="W375" s="111">
        <f t="shared" si="108"/>
        <v>0</v>
      </c>
      <c r="X375" s="111">
        <f t="shared" si="101"/>
        <v>0</v>
      </c>
      <c r="Y375" s="111">
        <f t="shared" si="109"/>
        <v>0</v>
      </c>
      <c r="Z375" s="111">
        <f t="shared" si="102"/>
        <v>0</v>
      </c>
    </row>
    <row r="376" spans="1:26" ht="12.75" thickBot="1" x14ac:dyDescent="0.25">
      <c r="A376" s="115">
        <v>5692</v>
      </c>
      <c r="B376" s="146" t="s">
        <v>431</v>
      </c>
      <c r="C376" s="112"/>
      <c r="D376" s="112"/>
      <c r="E376" s="112"/>
      <c r="F376" s="108"/>
      <c r="G376" s="109">
        <f t="shared" si="103"/>
        <v>0</v>
      </c>
      <c r="H376" s="112"/>
      <c r="I376" s="112"/>
      <c r="J376" s="115"/>
      <c r="K376" s="115"/>
      <c r="L376" s="115"/>
      <c r="M376" s="110">
        <f t="shared" si="104"/>
        <v>0</v>
      </c>
      <c r="N376" s="112"/>
      <c r="O376" s="112"/>
      <c r="P376" s="112"/>
      <c r="Q376" s="112"/>
      <c r="R376" s="112"/>
      <c r="S376" s="112">
        <f t="shared" si="105"/>
        <v>0</v>
      </c>
      <c r="T376" s="106" t="e">
        <f t="shared" si="91"/>
        <v>#DIV/0!</v>
      </c>
      <c r="U376" s="111">
        <f t="shared" si="106"/>
        <v>0</v>
      </c>
      <c r="V376" s="111">
        <f t="shared" si="107"/>
        <v>0</v>
      </c>
      <c r="W376" s="111">
        <f t="shared" si="108"/>
        <v>0</v>
      </c>
      <c r="X376" s="111">
        <f t="shared" si="101"/>
        <v>0</v>
      </c>
      <c r="Y376" s="111">
        <f t="shared" si="109"/>
        <v>0</v>
      </c>
      <c r="Z376" s="111">
        <f t="shared" si="102"/>
        <v>0</v>
      </c>
    </row>
    <row r="377" spans="1:26" ht="12.75" thickBot="1" x14ac:dyDescent="0.3">
      <c r="A377" s="115">
        <v>5693</v>
      </c>
      <c r="B377" s="124" t="s">
        <v>432</v>
      </c>
      <c r="C377" s="112"/>
      <c r="D377" s="112"/>
      <c r="E377" s="112"/>
      <c r="F377" s="108"/>
      <c r="G377" s="109">
        <f t="shared" si="103"/>
        <v>0</v>
      </c>
      <c r="H377" s="112"/>
      <c r="I377" s="112"/>
      <c r="J377" s="115"/>
      <c r="K377" s="115"/>
      <c r="L377" s="115"/>
      <c r="M377" s="110">
        <f t="shared" si="104"/>
        <v>0</v>
      </c>
      <c r="N377" s="112"/>
      <c r="O377" s="112"/>
      <c r="P377" s="112"/>
      <c r="Q377" s="112"/>
      <c r="R377" s="112"/>
      <c r="S377" s="112">
        <f t="shared" si="105"/>
        <v>0</v>
      </c>
      <c r="T377" s="106" t="e">
        <f t="shared" si="91"/>
        <v>#DIV/0!</v>
      </c>
      <c r="U377" s="111">
        <f t="shared" si="106"/>
        <v>0</v>
      </c>
      <c r="V377" s="111">
        <f t="shared" si="107"/>
        <v>0</v>
      </c>
      <c r="W377" s="111">
        <f t="shared" si="108"/>
        <v>0</v>
      </c>
      <c r="X377" s="111">
        <f t="shared" si="101"/>
        <v>0</v>
      </c>
      <c r="Y377" s="111">
        <f t="shared" si="109"/>
        <v>0</v>
      </c>
      <c r="Z377" s="111">
        <f t="shared" si="102"/>
        <v>0</v>
      </c>
    </row>
    <row r="378" spans="1:26" ht="12.75" thickBot="1" x14ac:dyDescent="0.25">
      <c r="A378" s="115">
        <v>5694</v>
      </c>
      <c r="B378" s="146" t="s">
        <v>433</v>
      </c>
      <c r="C378" s="112"/>
      <c r="D378" s="112"/>
      <c r="E378" s="112"/>
      <c r="F378" s="108"/>
      <c r="G378" s="109">
        <f t="shared" si="103"/>
        <v>0</v>
      </c>
      <c r="H378" s="112"/>
      <c r="I378" s="112"/>
      <c r="J378" s="115"/>
      <c r="K378" s="115"/>
      <c r="L378" s="115"/>
      <c r="M378" s="110">
        <f t="shared" si="104"/>
        <v>0</v>
      </c>
      <c r="N378" s="112"/>
      <c r="O378" s="112"/>
      <c r="P378" s="112"/>
      <c r="Q378" s="112"/>
      <c r="R378" s="112"/>
      <c r="S378" s="112">
        <f t="shared" si="105"/>
        <v>0</v>
      </c>
      <c r="T378" s="106" t="e">
        <f t="shared" si="91"/>
        <v>#DIV/0!</v>
      </c>
      <c r="U378" s="111">
        <f t="shared" si="106"/>
        <v>0</v>
      </c>
      <c r="V378" s="111">
        <f t="shared" si="107"/>
        <v>0</v>
      </c>
      <c r="W378" s="111">
        <f t="shared" si="108"/>
        <v>0</v>
      </c>
      <c r="X378" s="111">
        <f t="shared" si="101"/>
        <v>0</v>
      </c>
      <c r="Y378" s="111">
        <f t="shared" si="109"/>
        <v>0</v>
      </c>
      <c r="Z378" s="111">
        <f t="shared" si="102"/>
        <v>0</v>
      </c>
    </row>
    <row r="379" spans="1:26" ht="12.75" thickBot="1" x14ac:dyDescent="0.25">
      <c r="A379" s="115">
        <v>5711</v>
      </c>
      <c r="B379" s="146" t="s">
        <v>434</v>
      </c>
      <c r="C379" s="112"/>
      <c r="D379" s="112"/>
      <c r="E379" s="112"/>
      <c r="F379" s="108"/>
      <c r="G379" s="109">
        <f t="shared" si="103"/>
        <v>0</v>
      </c>
      <c r="H379" s="112"/>
      <c r="I379" s="112"/>
      <c r="J379" s="115"/>
      <c r="K379" s="115"/>
      <c r="L379" s="115"/>
      <c r="M379" s="110">
        <f t="shared" si="104"/>
        <v>0</v>
      </c>
      <c r="N379" s="112"/>
      <c r="O379" s="112"/>
      <c r="P379" s="112"/>
      <c r="Q379" s="112"/>
      <c r="R379" s="112"/>
      <c r="S379" s="112">
        <f t="shared" si="105"/>
        <v>0</v>
      </c>
      <c r="T379" s="106" t="e">
        <f t="shared" si="91"/>
        <v>#DIV/0!</v>
      </c>
      <c r="U379" s="111">
        <f t="shared" si="106"/>
        <v>0</v>
      </c>
      <c r="V379" s="111">
        <f t="shared" si="107"/>
        <v>0</v>
      </c>
      <c r="W379" s="111">
        <f t="shared" si="108"/>
        <v>0</v>
      </c>
      <c r="X379" s="111">
        <f t="shared" si="101"/>
        <v>0</v>
      </c>
      <c r="Y379" s="111">
        <f t="shared" si="109"/>
        <v>0</v>
      </c>
      <c r="Z379" s="111">
        <f t="shared" si="102"/>
        <v>0</v>
      </c>
    </row>
    <row r="380" spans="1:26" ht="12.75" thickBot="1" x14ac:dyDescent="0.25">
      <c r="A380" s="115">
        <v>5721</v>
      </c>
      <c r="B380" s="146" t="s">
        <v>435</v>
      </c>
      <c r="C380" s="112"/>
      <c r="D380" s="112"/>
      <c r="E380" s="112"/>
      <c r="F380" s="108"/>
      <c r="G380" s="109">
        <f t="shared" si="103"/>
        <v>0</v>
      </c>
      <c r="H380" s="112"/>
      <c r="I380" s="112"/>
      <c r="J380" s="115"/>
      <c r="K380" s="115"/>
      <c r="L380" s="115"/>
      <c r="M380" s="110">
        <f t="shared" si="104"/>
        <v>0</v>
      </c>
      <c r="N380" s="112"/>
      <c r="O380" s="112"/>
      <c r="P380" s="112"/>
      <c r="Q380" s="112"/>
      <c r="R380" s="112"/>
      <c r="S380" s="112">
        <f t="shared" si="105"/>
        <v>0</v>
      </c>
      <c r="T380" s="106" t="e">
        <f t="shared" si="91"/>
        <v>#DIV/0!</v>
      </c>
      <c r="U380" s="111">
        <f t="shared" si="106"/>
        <v>0</v>
      </c>
      <c r="V380" s="111">
        <f t="shared" si="107"/>
        <v>0</v>
      </c>
      <c r="W380" s="111">
        <f t="shared" si="108"/>
        <v>0</v>
      </c>
      <c r="X380" s="111">
        <f t="shared" si="101"/>
        <v>0</v>
      </c>
      <c r="Y380" s="111">
        <f t="shared" si="109"/>
        <v>0</v>
      </c>
      <c r="Z380" s="111">
        <f t="shared" si="102"/>
        <v>0</v>
      </c>
    </row>
    <row r="381" spans="1:26" ht="12.75" thickBot="1" x14ac:dyDescent="0.25">
      <c r="A381" s="115">
        <v>5731</v>
      </c>
      <c r="B381" s="146" t="s">
        <v>436</v>
      </c>
      <c r="C381" s="112"/>
      <c r="D381" s="112"/>
      <c r="E381" s="112"/>
      <c r="F381" s="108"/>
      <c r="G381" s="109">
        <f t="shared" si="103"/>
        <v>0</v>
      </c>
      <c r="H381" s="112"/>
      <c r="I381" s="112"/>
      <c r="J381" s="115"/>
      <c r="K381" s="115"/>
      <c r="L381" s="115"/>
      <c r="M381" s="110">
        <f t="shared" si="104"/>
        <v>0</v>
      </c>
      <c r="N381" s="112"/>
      <c r="O381" s="112"/>
      <c r="P381" s="112"/>
      <c r="Q381" s="112"/>
      <c r="R381" s="112"/>
      <c r="S381" s="112">
        <f t="shared" si="105"/>
        <v>0</v>
      </c>
      <c r="T381" s="106" t="e">
        <f t="shared" si="91"/>
        <v>#DIV/0!</v>
      </c>
      <c r="U381" s="111">
        <f t="shared" si="106"/>
        <v>0</v>
      </c>
      <c r="V381" s="111">
        <f t="shared" si="107"/>
        <v>0</v>
      </c>
      <c r="W381" s="111">
        <f t="shared" si="108"/>
        <v>0</v>
      </c>
      <c r="X381" s="111">
        <f t="shared" si="101"/>
        <v>0</v>
      </c>
      <c r="Y381" s="111">
        <f t="shared" si="109"/>
        <v>0</v>
      </c>
      <c r="Z381" s="111">
        <f t="shared" si="102"/>
        <v>0</v>
      </c>
    </row>
    <row r="382" spans="1:26" ht="12.75" thickBot="1" x14ac:dyDescent="0.25">
      <c r="A382" s="115">
        <v>5741</v>
      </c>
      <c r="B382" s="146" t="s">
        <v>437</v>
      </c>
      <c r="C382" s="112"/>
      <c r="D382" s="112"/>
      <c r="E382" s="112"/>
      <c r="F382" s="108"/>
      <c r="G382" s="109">
        <f t="shared" si="103"/>
        <v>0</v>
      </c>
      <c r="H382" s="112"/>
      <c r="I382" s="112"/>
      <c r="J382" s="115"/>
      <c r="K382" s="115"/>
      <c r="L382" s="115"/>
      <c r="M382" s="110">
        <f t="shared" si="104"/>
        <v>0</v>
      </c>
      <c r="N382" s="112"/>
      <c r="O382" s="112"/>
      <c r="P382" s="112"/>
      <c r="Q382" s="112"/>
      <c r="R382" s="112"/>
      <c r="S382" s="112">
        <f t="shared" si="105"/>
        <v>0</v>
      </c>
      <c r="T382" s="106" t="e">
        <f t="shared" si="91"/>
        <v>#DIV/0!</v>
      </c>
      <c r="U382" s="111">
        <f t="shared" si="106"/>
        <v>0</v>
      </c>
      <c r="V382" s="111">
        <f t="shared" si="107"/>
        <v>0</v>
      </c>
      <c r="W382" s="111">
        <f t="shared" si="108"/>
        <v>0</v>
      </c>
      <c r="X382" s="111">
        <f t="shared" si="101"/>
        <v>0</v>
      </c>
      <c r="Y382" s="111">
        <f t="shared" si="109"/>
        <v>0</v>
      </c>
      <c r="Z382" s="111">
        <f t="shared" si="102"/>
        <v>0</v>
      </c>
    </row>
    <row r="383" spans="1:26" ht="12.75" thickBot="1" x14ac:dyDescent="0.25">
      <c r="A383" s="115">
        <v>5751</v>
      </c>
      <c r="B383" s="146" t="s">
        <v>438</v>
      </c>
      <c r="C383" s="112"/>
      <c r="D383" s="112"/>
      <c r="E383" s="112"/>
      <c r="F383" s="108"/>
      <c r="G383" s="109">
        <f t="shared" si="103"/>
        <v>0</v>
      </c>
      <c r="H383" s="112"/>
      <c r="I383" s="112"/>
      <c r="J383" s="115"/>
      <c r="K383" s="115"/>
      <c r="L383" s="115"/>
      <c r="M383" s="110">
        <f t="shared" si="104"/>
        <v>0</v>
      </c>
      <c r="N383" s="112"/>
      <c r="O383" s="112"/>
      <c r="P383" s="112"/>
      <c r="Q383" s="112"/>
      <c r="R383" s="112"/>
      <c r="S383" s="112">
        <f t="shared" si="105"/>
        <v>0</v>
      </c>
      <c r="T383" s="106" t="e">
        <f t="shared" si="91"/>
        <v>#DIV/0!</v>
      </c>
      <c r="U383" s="111">
        <f t="shared" si="106"/>
        <v>0</v>
      </c>
      <c r="V383" s="111">
        <f t="shared" si="107"/>
        <v>0</v>
      </c>
      <c r="W383" s="111">
        <f t="shared" si="108"/>
        <v>0</v>
      </c>
      <c r="X383" s="111">
        <f t="shared" si="101"/>
        <v>0</v>
      </c>
      <c r="Y383" s="111">
        <f t="shared" si="109"/>
        <v>0</v>
      </c>
      <c r="Z383" s="111">
        <f t="shared" si="102"/>
        <v>0</v>
      </c>
    </row>
    <row r="384" spans="1:26" ht="12.75" thickBot="1" x14ac:dyDescent="0.25">
      <c r="A384" s="115">
        <v>5761</v>
      </c>
      <c r="B384" s="146" t="s">
        <v>439</v>
      </c>
      <c r="C384" s="112"/>
      <c r="D384" s="112"/>
      <c r="E384" s="112"/>
      <c r="F384" s="108"/>
      <c r="G384" s="109">
        <f t="shared" si="103"/>
        <v>0</v>
      </c>
      <c r="H384" s="112"/>
      <c r="I384" s="112"/>
      <c r="J384" s="115"/>
      <c r="K384" s="115"/>
      <c r="L384" s="115"/>
      <c r="M384" s="110">
        <f t="shared" si="104"/>
        <v>0</v>
      </c>
      <c r="N384" s="112"/>
      <c r="O384" s="112"/>
      <c r="P384" s="112"/>
      <c r="Q384" s="112"/>
      <c r="R384" s="112"/>
      <c r="S384" s="112">
        <f t="shared" si="105"/>
        <v>0</v>
      </c>
      <c r="T384" s="106" t="e">
        <f t="shared" si="91"/>
        <v>#DIV/0!</v>
      </c>
      <c r="U384" s="111">
        <f t="shared" si="106"/>
        <v>0</v>
      </c>
      <c r="V384" s="111">
        <f t="shared" si="107"/>
        <v>0</v>
      </c>
      <c r="W384" s="111">
        <f t="shared" si="108"/>
        <v>0</v>
      </c>
      <c r="X384" s="111">
        <f t="shared" si="101"/>
        <v>0</v>
      </c>
      <c r="Y384" s="111">
        <f t="shared" si="109"/>
        <v>0</v>
      </c>
      <c r="Z384" s="111">
        <f t="shared" si="102"/>
        <v>0</v>
      </c>
    </row>
    <row r="385" spans="1:26" ht="12.75" thickBot="1" x14ac:dyDescent="0.25">
      <c r="A385" s="115">
        <v>5771</v>
      </c>
      <c r="B385" s="146" t="s">
        <v>440</v>
      </c>
      <c r="C385" s="112"/>
      <c r="D385" s="112"/>
      <c r="E385" s="112"/>
      <c r="F385" s="108"/>
      <c r="G385" s="109">
        <f t="shared" si="103"/>
        <v>0</v>
      </c>
      <c r="H385" s="112"/>
      <c r="I385" s="112"/>
      <c r="J385" s="115"/>
      <c r="K385" s="115"/>
      <c r="L385" s="115"/>
      <c r="M385" s="110">
        <f t="shared" si="104"/>
        <v>0</v>
      </c>
      <c r="N385" s="112"/>
      <c r="O385" s="112"/>
      <c r="P385" s="112"/>
      <c r="Q385" s="112"/>
      <c r="R385" s="112"/>
      <c r="S385" s="112">
        <f t="shared" si="105"/>
        <v>0</v>
      </c>
      <c r="T385" s="106" t="e">
        <f t="shared" si="91"/>
        <v>#DIV/0!</v>
      </c>
      <c r="U385" s="111">
        <f t="shared" si="106"/>
        <v>0</v>
      </c>
      <c r="V385" s="111">
        <f t="shared" si="107"/>
        <v>0</v>
      </c>
      <c r="W385" s="111">
        <f t="shared" si="108"/>
        <v>0</v>
      </c>
      <c r="X385" s="111">
        <f t="shared" si="101"/>
        <v>0</v>
      </c>
      <c r="Y385" s="111">
        <f t="shared" si="109"/>
        <v>0</v>
      </c>
      <c r="Z385" s="111">
        <f t="shared" si="102"/>
        <v>0</v>
      </c>
    </row>
    <row r="386" spans="1:26" ht="12.75" thickBot="1" x14ac:dyDescent="0.25">
      <c r="A386" s="115">
        <v>5781</v>
      </c>
      <c r="B386" s="146" t="s">
        <v>441</v>
      </c>
      <c r="C386" s="112"/>
      <c r="D386" s="112"/>
      <c r="E386" s="112"/>
      <c r="F386" s="108"/>
      <c r="G386" s="109">
        <f t="shared" si="103"/>
        <v>0</v>
      </c>
      <c r="H386" s="112"/>
      <c r="I386" s="112"/>
      <c r="J386" s="115"/>
      <c r="K386" s="115"/>
      <c r="L386" s="115"/>
      <c r="M386" s="110">
        <f t="shared" si="104"/>
        <v>0</v>
      </c>
      <c r="N386" s="112"/>
      <c r="O386" s="112"/>
      <c r="P386" s="112"/>
      <c r="Q386" s="112"/>
      <c r="R386" s="112"/>
      <c r="S386" s="112">
        <f t="shared" si="105"/>
        <v>0</v>
      </c>
      <c r="T386" s="106" t="e">
        <f t="shared" si="91"/>
        <v>#DIV/0!</v>
      </c>
      <c r="U386" s="111">
        <f t="shared" si="106"/>
        <v>0</v>
      </c>
      <c r="V386" s="111">
        <f t="shared" si="107"/>
        <v>0</v>
      </c>
      <c r="W386" s="111">
        <f t="shared" si="108"/>
        <v>0</v>
      </c>
      <c r="X386" s="111">
        <f t="shared" si="101"/>
        <v>0</v>
      </c>
      <c r="Y386" s="111">
        <f t="shared" si="109"/>
        <v>0</v>
      </c>
      <c r="Z386" s="111">
        <f t="shared" si="102"/>
        <v>0</v>
      </c>
    </row>
    <row r="387" spans="1:26" ht="12.75" thickBot="1" x14ac:dyDescent="0.25">
      <c r="A387" s="115">
        <v>5791</v>
      </c>
      <c r="B387" s="146" t="s">
        <v>442</v>
      </c>
      <c r="C387" s="112"/>
      <c r="D387" s="112"/>
      <c r="E387" s="112"/>
      <c r="F387" s="108"/>
      <c r="G387" s="109">
        <f t="shared" si="103"/>
        <v>0</v>
      </c>
      <c r="H387" s="112"/>
      <c r="I387" s="112"/>
      <c r="J387" s="115"/>
      <c r="K387" s="115"/>
      <c r="L387" s="115"/>
      <c r="M387" s="110">
        <f t="shared" si="104"/>
        <v>0</v>
      </c>
      <c r="N387" s="112"/>
      <c r="O387" s="112"/>
      <c r="P387" s="112"/>
      <c r="Q387" s="112"/>
      <c r="R387" s="112"/>
      <c r="S387" s="112">
        <f t="shared" si="105"/>
        <v>0</v>
      </c>
      <c r="T387" s="106" t="e">
        <f t="shared" si="91"/>
        <v>#DIV/0!</v>
      </c>
      <c r="U387" s="111">
        <f t="shared" si="106"/>
        <v>0</v>
      </c>
      <c r="V387" s="111">
        <f t="shared" si="107"/>
        <v>0</v>
      </c>
      <c r="W387" s="111">
        <f t="shared" si="108"/>
        <v>0</v>
      </c>
      <c r="X387" s="111">
        <f t="shared" si="101"/>
        <v>0</v>
      </c>
      <c r="Y387" s="111">
        <f t="shared" si="109"/>
        <v>0</v>
      </c>
      <c r="Z387" s="111">
        <f t="shared" si="102"/>
        <v>0</v>
      </c>
    </row>
    <row r="388" spans="1:26" ht="12.75" thickBot="1" x14ac:dyDescent="0.25">
      <c r="A388" s="115">
        <v>5811</v>
      </c>
      <c r="B388" s="146" t="s">
        <v>443</v>
      </c>
      <c r="C388" s="112"/>
      <c r="D388" s="112"/>
      <c r="E388" s="112"/>
      <c r="F388" s="108"/>
      <c r="G388" s="109">
        <f t="shared" si="103"/>
        <v>0</v>
      </c>
      <c r="H388" s="112"/>
      <c r="I388" s="112"/>
      <c r="J388" s="115"/>
      <c r="K388" s="115"/>
      <c r="L388" s="115"/>
      <c r="M388" s="110">
        <f t="shared" si="104"/>
        <v>0</v>
      </c>
      <c r="N388" s="112"/>
      <c r="O388" s="112"/>
      <c r="P388" s="112"/>
      <c r="Q388" s="112"/>
      <c r="R388" s="112"/>
      <c r="S388" s="112">
        <f t="shared" si="105"/>
        <v>0</v>
      </c>
      <c r="T388" s="106" t="e">
        <f t="shared" si="91"/>
        <v>#DIV/0!</v>
      </c>
      <c r="U388" s="111">
        <f t="shared" si="106"/>
        <v>0</v>
      </c>
      <c r="V388" s="111">
        <f t="shared" si="107"/>
        <v>0</v>
      </c>
      <c r="W388" s="111">
        <f t="shared" si="108"/>
        <v>0</v>
      </c>
      <c r="X388" s="111">
        <f t="shared" si="101"/>
        <v>0</v>
      </c>
      <c r="Y388" s="111">
        <f t="shared" si="109"/>
        <v>0</v>
      </c>
      <c r="Z388" s="111">
        <f t="shared" si="102"/>
        <v>0</v>
      </c>
    </row>
    <row r="389" spans="1:26" ht="12.75" thickBot="1" x14ac:dyDescent="0.25">
      <c r="A389" s="115">
        <v>5821</v>
      </c>
      <c r="B389" s="146" t="s">
        <v>444</v>
      </c>
      <c r="C389" s="112"/>
      <c r="D389" s="112"/>
      <c r="E389" s="112"/>
      <c r="F389" s="108"/>
      <c r="G389" s="109">
        <f t="shared" si="103"/>
        <v>0</v>
      </c>
      <c r="H389" s="112"/>
      <c r="I389" s="112"/>
      <c r="J389" s="115"/>
      <c r="K389" s="115"/>
      <c r="L389" s="115"/>
      <c r="M389" s="110">
        <f t="shared" si="104"/>
        <v>0</v>
      </c>
      <c r="N389" s="112"/>
      <c r="O389" s="112"/>
      <c r="P389" s="112"/>
      <c r="Q389" s="112"/>
      <c r="R389" s="112"/>
      <c r="S389" s="112">
        <f t="shared" si="105"/>
        <v>0</v>
      </c>
      <c r="T389" s="106" t="e">
        <f t="shared" si="91"/>
        <v>#DIV/0!</v>
      </c>
      <c r="U389" s="111">
        <f t="shared" si="106"/>
        <v>0</v>
      </c>
      <c r="V389" s="111">
        <f t="shared" si="107"/>
        <v>0</v>
      </c>
      <c r="W389" s="111">
        <f t="shared" si="108"/>
        <v>0</v>
      </c>
      <c r="X389" s="111">
        <f t="shared" si="101"/>
        <v>0</v>
      </c>
      <c r="Y389" s="111">
        <f t="shared" si="109"/>
        <v>0</v>
      </c>
      <c r="Z389" s="111">
        <f t="shared" si="102"/>
        <v>0</v>
      </c>
    </row>
    <row r="390" spans="1:26" ht="12.75" thickBot="1" x14ac:dyDescent="0.25">
      <c r="A390" s="115">
        <v>5831</v>
      </c>
      <c r="B390" s="146" t="s">
        <v>445</v>
      </c>
      <c r="C390" s="112"/>
      <c r="D390" s="112"/>
      <c r="E390" s="112"/>
      <c r="F390" s="108"/>
      <c r="G390" s="109">
        <f t="shared" si="103"/>
        <v>0</v>
      </c>
      <c r="H390" s="112"/>
      <c r="I390" s="112"/>
      <c r="J390" s="115"/>
      <c r="K390" s="115"/>
      <c r="L390" s="115"/>
      <c r="M390" s="110">
        <f t="shared" si="104"/>
        <v>0</v>
      </c>
      <c r="N390" s="112"/>
      <c r="O390" s="112"/>
      <c r="P390" s="112"/>
      <c r="Q390" s="112"/>
      <c r="R390" s="112"/>
      <c r="S390" s="112">
        <f t="shared" si="105"/>
        <v>0</v>
      </c>
      <c r="T390" s="106" t="e">
        <f t="shared" si="91"/>
        <v>#DIV/0!</v>
      </c>
      <c r="U390" s="111">
        <f t="shared" si="106"/>
        <v>0</v>
      </c>
      <c r="V390" s="111">
        <f t="shared" si="107"/>
        <v>0</v>
      </c>
      <c r="W390" s="111">
        <f t="shared" si="108"/>
        <v>0</v>
      </c>
      <c r="X390" s="111">
        <f t="shared" si="101"/>
        <v>0</v>
      </c>
      <c r="Y390" s="111">
        <f t="shared" si="109"/>
        <v>0</v>
      </c>
      <c r="Z390" s="111">
        <f t="shared" si="102"/>
        <v>0</v>
      </c>
    </row>
    <row r="391" spans="1:26" ht="24.75" thickBot="1" x14ac:dyDescent="0.25">
      <c r="A391" s="115">
        <v>5891</v>
      </c>
      <c r="B391" s="146" t="s">
        <v>446</v>
      </c>
      <c r="C391" s="112"/>
      <c r="D391" s="112"/>
      <c r="E391" s="112"/>
      <c r="F391" s="108"/>
      <c r="G391" s="109">
        <f t="shared" si="103"/>
        <v>0</v>
      </c>
      <c r="H391" s="112"/>
      <c r="I391" s="112"/>
      <c r="J391" s="115"/>
      <c r="K391" s="115"/>
      <c r="L391" s="115"/>
      <c r="M391" s="110">
        <f t="shared" si="104"/>
        <v>0</v>
      </c>
      <c r="N391" s="112"/>
      <c r="O391" s="112"/>
      <c r="P391" s="112"/>
      <c r="Q391" s="112"/>
      <c r="R391" s="112"/>
      <c r="S391" s="112">
        <f t="shared" si="105"/>
        <v>0</v>
      </c>
      <c r="T391" s="106" t="e">
        <f t="shared" ref="T391:T454" si="110">S391/M391</f>
        <v>#DIV/0!</v>
      </c>
      <c r="U391" s="111">
        <f t="shared" si="106"/>
        <v>0</v>
      </c>
      <c r="V391" s="111">
        <f t="shared" si="107"/>
        <v>0</v>
      </c>
      <c r="W391" s="111">
        <f t="shared" si="108"/>
        <v>0</v>
      </c>
      <c r="X391" s="111">
        <f t="shared" si="101"/>
        <v>0</v>
      </c>
      <c r="Y391" s="111">
        <f t="shared" si="109"/>
        <v>0</v>
      </c>
      <c r="Z391" s="111">
        <f t="shared" si="102"/>
        <v>0</v>
      </c>
    </row>
    <row r="392" spans="1:26" ht="31.5" customHeight="1" thickBot="1" x14ac:dyDescent="0.3">
      <c r="A392" s="115">
        <v>5892</v>
      </c>
      <c r="B392" s="124" t="s">
        <v>447</v>
      </c>
      <c r="C392" s="112"/>
      <c r="D392" s="112"/>
      <c r="E392" s="112"/>
      <c r="F392" s="108"/>
      <c r="G392" s="109">
        <f t="shared" si="103"/>
        <v>0</v>
      </c>
      <c r="H392" s="112"/>
      <c r="I392" s="112"/>
      <c r="J392" s="115"/>
      <c r="K392" s="115"/>
      <c r="L392" s="115"/>
      <c r="M392" s="110">
        <f t="shared" si="104"/>
        <v>0</v>
      </c>
      <c r="N392" s="112"/>
      <c r="O392" s="112"/>
      <c r="P392" s="112"/>
      <c r="Q392" s="112"/>
      <c r="R392" s="112"/>
      <c r="S392" s="112">
        <f t="shared" si="105"/>
        <v>0</v>
      </c>
      <c r="T392" s="106" t="e">
        <f t="shared" si="110"/>
        <v>#DIV/0!</v>
      </c>
      <c r="U392" s="111">
        <f t="shared" si="106"/>
        <v>0</v>
      </c>
      <c r="V392" s="111">
        <f t="shared" si="107"/>
        <v>0</v>
      </c>
      <c r="W392" s="111">
        <f t="shared" si="108"/>
        <v>0</v>
      </c>
      <c r="X392" s="111">
        <f t="shared" si="101"/>
        <v>0</v>
      </c>
      <c r="Y392" s="111">
        <f t="shared" si="109"/>
        <v>0</v>
      </c>
      <c r="Z392" s="111">
        <f t="shared" si="102"/>
        <v>0</v>
      </c>
    </row>
    <row r="393" spans="1:26" ht="18.75" customHeight="1" thickBot="1" x14ac:dyDescent="0.3">
      <c r="A393" s="115">
        <v>5893</v>
      </c>
      <c r="B393" s="124" t="s">
        <v>448</v>
      </c>
      <c r="C393" s="112"/>
      <c r="D393" s="112"/>
      <c r="E393" s="112"/>
      <c r="F393" s="108"/>
      <c r="G393" s="109">
        <f t="shared" si="103"/>
        <v>0</v>
      </c>
      <c r="H393" s="112"/>
      <c r="I393" s="112"/>
      <c r="J393" s="115"/>
      <c r="K393" s="115"/>
      <c r="L393" s="115"/>
      <c r="M393" s="110">
        <f t="shared" si="104"/>
        <v>0</v>
      </c>
      <c r="N393" s="112"/>
      <c r="O393" s="112"/>
      <c r="P393" s="112"/>
      <c r="Q393" s="112"/>
      <c r="R393" s="112"/>
      <c r="S393" s="112">
        <f t="shared" si="105"/>
        <v>0</v>
      </c>
      <c r="T393" s="106" t="e">
        <f t="shared" si="110"/>
        <v>#DIV/0!</v>
      </c>
      <c r="U393" s="111">
        <f t="shared" si="106"/>
        <v>0</v>
      </c>
      <c r="V393" s="111">
        <f t="shared" si="107"/>
        <v>0</v>
      </c>
      <c r="W393" s="111">
        <f t="shared" si="108"/>
        <v>0</v>
      </c>
      <c r="X393" s="111">
        <f t="shared" si="101"/>
        <v>0</v>
      </c>
      <c r="Y393" s="111">
        <f t="shared" si="109"/>
        <v>0</v>
      </c>
      <c r="Z393" s="111">
        <f t="shared" si="102"/>
        <v>0</v>
      </c>
    </row>
    <row r="394" spans="1:26" ht="12.75" thickBot="1" x14ac:dyDescent="0.25">
      <c r="A394" s="115">
        <v>5894</v>
      </c>
      <c r="B394" s="146" t="s">
        <v>449</v>
      </c>
      <c r="C394" s="112"/>
      <c r="D394" s="112"/>
      <c r="E394" s="112"/>
      <c r="F394" s="108"/>
      <c r="G394" s="109">
        <f t="shared" si="103"/>
        <v>0</v>
      </c>
      <c r="H394" s="112"/>
      <c r="I394" s="112"/>
      <c r="J394" s="115"/>
      <c r="K394" s="115"/>
      <c r="L394" s="115"/>
      <c r="M394" s="110">
        <f t="shared" si="104"/>
        <v>0</v>
      </c>
      <c r="N394" s="112"/>
      <c r="O394" s="112"/>
      <c r="P394" s="112"/>
      <c r="Q394" s="112"/>
      <c r="R394" s="112"/>
      <c r="S394" s="112">
        <f t="shared" si="105"/>
        <v>0</v>
      </c>
      <c r="T394" s="106" t="e">
        <f t="shared" si="110"/>
        <v>#DIV/0!</v>
      </c>
      <c r="U394" s="111">
        <f t="shared" si="106"/>
        <v>0</v>
      </c>
      <c r="V394" s="111">
        <f t="shared" si="107"/>
        <v>0</v>
      </c>
      <c r="W394" s="111">
        <f t="shared" si="108"/>
        <v>0</v>
      </c>
      <c r="X394" s="111">
        <f t="shared" si="101"/>
        <v>0</v>
      </c>
      <c r="Y394" s="111">
        <f t="shared" si="109"/>
        <v>0</v>
      </c>
      <c r="Z394" s="111">
        <f t="shared" si="102"/>
        <v>0</v>
      </c>
    </row>
    <row r="395" spans="1:26" ht="12.75" thickBot="1" x14ac:dyDescent="0.25">
      <c r="A395" s="115">
        <v>5911</v>
      </c>
      <c r="B395" s="146" t="s">
        <v>450</v>
      </c>
      <c r="C395" s="112"/>
      <c r="D395" s="112"/>
      <c r="E395" s="112"/>
      <c r="F395" s="108"/>
      <c r="G395" s="109">
        <f t="shared" si="103"/>
        <v>0</v>
      </c>
      <c r="H395" s="112"/>
      <c r="I395" s="112"/>
      <c r="J395" s="115"/>
      <c r="K395" s="115"/>
      <c r="L395" s="115">
        <v>37000</v>
      </c>
      <c r="M395" s="110">
        <f t="shared" si="104"/>
        <v>37000</v>
      </c>
      <c r="N395" s="112"/>
      <c r="O395" s="112"/>
      <c r="P395" s="112"/>
      <c r="Q395" s="112"/>
      <c r="R395" s="112"/>
      <c r="S395" s="112">
        <f t="shared" si="105"/>
        <v>0</v>
      </c>
      <c r="T395" s="106">
        <f t="shared" si="110"/>
        <v>0</v>
      </c>
      <c r="U395" s="111">
        <f t="shared" si="106"/>
        <v>0</v>
      </c>
      <c r="V395" s="111">
        <f t="shared" si="107"/>
        <v>0</v>
      </c>
      <c r="W395" s="111">
        <f t="shared" si="108"/>
        <v>0</v>
      </c>
      <c r="X395" s="111">
        <f t="shared" si="101"/>
        <v>0</v>
      </c>
      <c r="Y395" s="111">
        <f t="shared" si="109"/>
        <v>37000</v>
      </c>
      <c r="Z395" s="111">
        <f t="shared" si="102"/>
        <v>37000</v>
      </c>
    </row>
    <row r="396" spans="1:26" ht="12.75" thickBot="1" x14ac:dyDescent="0.25">
      <c r="A396" s="115">
        <v>5921</v>
      </c>
      <c r="B396" s="146" t="s">
        <v>451</v>
      </c>
      <c r="C396" s="112"/>
      <c r="D396" s="112"/>
      <c r="E396" s="112"/>
      <c r="F396" s="108"/>
      <c r="G396" s="109">
        <f t="shared" si="103"/>
        <v>0</v>
      </c>
      <c r="H396" s="112"/>
      <c r="I396" s="112"/>
      <c r="J396" s="115"/>
      <c r="K396" s="115"/>
      <c r="L396" s="115"/>
      <c r="M396" s="110">
        <f t="shared" si="104"/>
        <v>0</v>
      </c>
      <c r="N396" s="112"/>
      <c r="O396" s="112"/>
      <c r="P396" s="112"/>
      <c r="Q396" s="112"/>
      <c r="R396" s="112"/>
      <c r="S396" s="112">
        <f t="shared" si="105"/>
        <v>0</v>
      </c>
      <c r="T396" s="106" t="e">
        <f t="shared" si="110"/>
        <v>#DIV/0!</v>
      </c>
      <c r="U396" s="111">
        <f t="shared" si="106"/>
        <v>0</v>
      </c>
      <c r="V396" s="111">
        <f t="shared" si="107"/>
        <v>0</v>
      </c>
      <c r="W396" s="111">
        <f t="shared" si="108"/>
        <v>0</v>
      </c>
      <c r="X396" s="111">
        <f t="shared" si="101"/>
        <v>0</v>
      </c>
      <c r="Y396" s="111">
        <f t="shared" si="109"/>
        <v>0</v>
      </c>
      <c r="Z396" s="111">
        <f t="shared" si="102"/>
        <v>0</v>
      </c>
    </row>
    <row r="397" spans="1:26" ht="12.75" thickBot="1" x14ac:dyDescent="0.25">
      <c r="A397" s="115">
        <v>5931</v>
      </c>
      <c r="B397" s="146" t="s">
        <v>452</v>
      </c>
      <c r="C397" s="112"/>
      <c r="D397" s="112"/>
      <c r="E397" s="112"/>
      <c r="F397" s="108"/>
      <c r="G397" s="109">
        <f t="shared" si="103"/>
        <v>0</v>
      </c>
      <c r="H397" s="112"/>
      <c r="I397" s="112"/>
      <c r="J397" s="115"/>
      <c r="K397" s="115"/>
      <c r="L397" s="115"/>
      <c r="M397" s="110">
        <f t="shared" si="104"/>
        <v>0</v>
      </c>
      <c r="N397" s="112"/>
      <c r="O397" s="112"/>
      <c r="P397" s="112"/>
      <c r="Q397" s="112"/>
      <c r="R397" s="112"/>
      <c r="S397" s="112">
        <f t="shared" si="105"/>
        <v>0</v>
      </c>
      <c r="T397" s="106" t="e">
        <f t="shared" si="110"/>
        <v>#DIV/0!</v>
      </c>
      <c r="U397" s="111">
        <f t="shared" si="106"/>
        <v>0</v>
      </c>
      <c r="V397" s="111">
        <f t="shared" si="107"/>
        <v>0</v>
      </c>
      <c r="W397" s="111">
        <f t="shared" si="108"/>
        <v>0</v>
      </c>
      <c r="X397" s="111">
        <f t="shared" si="101"/>
        <v>0</v>
      </c>
      <c r="Y397" s="111">
        <f t="shared" si="109"/>
        <v>0</v>
      </c>
      <c r="Z397" s="111">
        <f t="shared" si="102"/>
        <v>0</v>
      </c>
    </row>
    <row r="398" spans="1:26" ht="12.75" thickBot="1" x14ac:dyDescent="0.25">
      <c r="A398" s="115">
        <v>5941</v>
      </c>
      <c r="B398" s="146" t="s">
        <v>453</v>
      </c>
      <c r="C398" s="112"/>
      <c r="D398" s="112"/>
      <c r="E398" s="112"/>
      <c r="F398" s="108"/>
      <c r="G398" s="109">
        <f t="shared" si="103"/>
        <v>0</v>
      </c>
      <c r="H398" s="112"/>
      <c r="I398" s="112"/>
      <c r="J398" s="115"/>
      <c r="K398" s="115"/>
      <c r="L398" s="115"/>
      <c r="M398" s="110">
        <f t="shared" si="104"/>
        <v>0</v>
      </c>
      <c r="N398" s="112"/>
      <c r="O398" s="112"/>
      <c r="P398" s="112"/>
      <c r="Q398" s="112"/>
      <c r="R398" s="112"/>
      <c r="S398" s="112">
        <f t="shared" si="105"/>
        <v>0</v>
      </c>
      <c r="T398" s="106" t="e">
        <f t="shared" si="110"/>
        <v>#DIV/0!</v>
      </c>
      <c r="U398" s="111">
        <f t="shared" si="106"/>
        <v>0</v>
      </c>
      <c r="V398" s="111">
        <f t="shared" si="107"/>
        <v>0</v>
      </c>
      <c r="W398" s="111">
        <f t="shared" si="108"/>
        <v>0</v>
      </c>
      <c r="X398" s="111">
        <f t="shared" si="101"/>
        <v>0</v>
      </c>
      <c r="Y398" s="111">
        <f t="shared" si="109"/>
        <v>0</v>
      </c>
      <c r="Z398" s="111">
        <f t="shared" si="102"/>
        <v>0</v>
      </c>
    </row>
    <row r="399" spans="1:26" ht="12.75" thickBot="1" x14ac:dyDescent="0.25">
      <c r="A399" s="115">
        <v>5951</v>
      </c>
      <c r="B399" s="146" t="s">
        <v>454</v>
      </c>
      <c r="C399" s="112"/>
      <c r="D399" s="112"/>
      <c r="E399" s="112"/>
      <c r="F399" s="108"/>
      <c r="G399" s="109">
        <f t="shared" si="103"/>
        <v>0</v>
      </c>
      <c r="H399" s="112"/>
      <c r="I399" s="112"/>
      <c r="J399" s="115"/>
      <c r="K399" s="115"/>
      <c r="L399" s="115"/>
      <c r="M399" s="110">
        <f t="shared" si="104"/>
        <v>0</v>
      </c>
      <c r="N399" s="112"/>
      <c r="O399" s="112"/>
      <c r="P399" s="112"/>
      <c r="Q399" s="112"/>
      <c r="R399" s="112"/>
      <c r="S399" s="112">
        <f t="shared" si="105"/>
        <v>0</v>
      </c>
      <c r="T399" s="106" t="e">
        <f t="shared" si="110"/>
        <v>#DIV/0!</v>
      </c>
      <c r="U399" s="111">
        <f t="shared" si="106"/>
        <v>0</v>
      </c>
      <c r="V399" s="111">
        <f t="shared" si="107"/>
        <v>0</v>
      </c>
      <c r="W399" s="111">
        <f t="shared" si="108"/>
        <v>0</v>
      </c>
      <c r="X399" s="111">
        <f t="shared" si="101"/>
        <v>0</v>
      </c>
      <c r="Y399" s="111">
        <f t="shared" si="109"/>
        <v>0</v>
      </c>
      <c r="Z399" s="111">
        <f t="shared" si="102"/>
        <v>0</v>
      </c>
    </row>
    <row r="400" spans="1:26" ht="12.75" thickBot="1" x14ac:dyDescent="0.25">
      <c r="A400" s="115">
        <v>5961</v>
      </c>
      <c r="B400" s="146" t="s">
        <v>455</v>
      </c>
      <c r="C400" s="112"/>
      <c r="D400" s="112"/>
      <c r="E400" s="112"/>
      <c r="F400" s="108"/>
      <c r="G400" s="109">
        <f t="shared" si="103"/>
        <v>0</v>
      </c>
      <c r="H400" s="112"/>
      <c r="I400" s="112"/>
      <c r="J400" s="115"/>
      <c r="K400" s="115"/>
      <c r="L400" s="115"/>
      <c r="M400" s="110">
        <f t="shared" si="104"/>
        <v>0</v>
      </c>
      <c r="N400" s="112"/>
      <c r="O400" s="112"/>
      <c r="P400" s="112"/>
      <c r="Q400" s="112"/>
      <c r="R400" s="112"/>
      <c r="S400" s="112">
        <f t="shared" si="105"/>
        <v>0</v>
      </c>
      <c r="T400" s="106" t="e">
        <f t="shared" si="110"/>
        <v>#DIV/0!</v>
      </c>
      <c r="U400" s="111">
        <f t="shared" si="106"/>
        <v>0</v>
      </c>
      <c r="V400" s="111">
        <f t="shared" si="107"/>
        <v>0</v>
      </c>
      <c r="W400" s="111">
        <f t="shared" si="108"/>
        <v>0</v>
      </c>
      <c r="X400" s="111">
        <f t="shared" si="101"/>
        <v>0</v>
      </c>
      <c r="Y400" s="111">
        <f t="shared" si="109"/>
        <v>0</v>
      </c>
      <c r="Z400" s="111">
        <f t="shared" si="102"/>
        <v>0</v>
      </c>
    </row>
    <row r="401" spans="1:26" ht="12.75" thickBot="1" x14ac:dyDescent="0.25">
      <c r="A401" s="115">
        <v>5971</v>
      </c>
      <c r="B401" s="146" t="s">
        <v>456</v>
      </c>
      <c r="C401" s="112"/>
      <c r="D401" s="112"/>
      <c r="E401" s="112"/>
      <c r="F401" s="108"/>
      <c r="G401" s="109">
        <f t="shared" si="103"/>
        <v>0</v>
      </c>
      <c r="H401" s="112"/>
      <c r="I401" s="112"/>
      <c r="J401" s="115"/>
      <c r="K401" s="115"/>
      <c r="L401" s="115"/>
      <c r="M401" s="110">
        <f t="shared" si="104"/>
        <v>0</v>
      </c>
      <c r="N401" s="112"/>
      <c r="O401" s="112"/>
      <c r="P401" s="112"/>
      <c r="Q401" s="112"/>
      <c r="R401" s="112"/>
      <c r="S401" s="112">
        <f t="shared" si="105"/>
        <v>0</v>
      </c>
      <c r="T401" s="106" t="e">
        <f t="shared" si="110"/>
        <v>#DIV/0!</v>
      </c>
      <c r="U401" s="111">
        <f t="shared" si="106"/>
        <v>0</v>
      </c>
      <c r="V401" s="111">
        <f t="shared" si="107"/>
        <v>0</v>
      </c>
      <c r="W401" s="111">
        <f t="shared" si="108"/>
        <v>0</v>
      </c>
      <c r="X401" s="111">
        <f t="shared" si="101"/>
        <v>0</v>
      </c>
      <c r="Y401" s="111">
        <f t="shared" si="109"/>
        <v>0</v>
      </c>
      <c r="Z401" s="111">
        <f t="shared" si="102"/>
        <v>0</v>
      </c>
    </row>
    <row r="402" spans="1:26" ht="12.75" thickBot="1" x14ac:dyDescent="0.25">
      <c r="A402" s="115">
        <v>5981</v>
      </c>
      <c r="B402" s="146" t="s">
        <v>457</v>
      </c>
      <c r="C402" s="112"/>
      <c r="D402" s="112"/>
      <c r="E402" s="112"/>
      <c r="F402" s="108"/>
      <c r="G402" s="109">
        <f t="shared" si="103"/>
        <v>0</v>
      </c>
      <c r="H402" s="112"/>
      <c r="I402" s="112"/>
      <c r="J402" s="115"/>
      <c r="K402" s="115"/>
      <c r="L402" s="115"/>
      <c r="M402" s="110">
        <f t="shared" si="104"/>
        <v>0</v>
      </c>
      <c r="N402" s="112"/>
      <c r="O402" s="112"/>
      <c r="P402" s="112"/>
      <c r="Q402" s="112"/>
      <c r="R402" s="112"/>
      <c r="S402" s="112">
        <f t="shared" si="105"/>
        <v>0</v>
      </c>
      <c r="T402" s="106" t="e">
        <f t="shared" si="110"/>
        <v>#DIV/0!</v>
      </c>
      <c r="U402" s="111">
        <f t="shared" si="106"/>
        <v>0</v>
      </c>
      <c r="V402" s="111">
        <f t="shared" si="107"/>
        <v>0</v>
      </c>
      <c r="W402" s="111">
        <f t="shared" si="108"/>
        <v>0</v>
      </c>
      <c r="X402" s="111">
        <f t="shared" si="101"/>
        <v>0</v>
      </c>
      <c r="Y402" s="111">
        <f t="shared" si="109"/>
        <v>0</v>
      </c>
      <c r="Z402" s="111">
        <f t="shared" si="102"/>
        <v>0</v>
      </c>
    </row>
    <row r="403" spans="1:26" ht="12.75" thickBot="1" x14ac:dyDescent="0.25">
      <c r="A403" s="119">
        <v>5991</v>
      </c>
      <c r="B403" s="148" t="s">
        <v>458</v>
      </c>
      <c r="C403" s="118"/>
      <c r="D403" s="118"/>
      <c r="E403" s="118"/>
      <c r="F403" s="118"/>
      <c r="G403" s="122">
        <f t="shared" si="103"/>
        <v>0</v>
      </c>
      <c r="H403" s="118"/>
      <c r="I403" s="118"/>
      <c r="J403" s="119"/>
      <c r="K403" s="119"/>
      <c r="L403" s="119"/>
      <c r="M403" s="110">
        <f t="shared" si="104"/>
        <v>0</v>
      </c>
      <c r="N403" s="118"/>
      <c r="O403" s="118"/>
      <c r="P403" s="118"/>
      <c r="Q403" s="118"/>
      <c r="R403" s="118"/>
      <c r="S403" s="118">
        <f t="shared" si="105"/>
        <v>0</v>
      </c>
      <c r="T403" s="106" t="e">
        <f t="shared" si="110"/>
        <v>#DIV/0!</v>
      </c>
      <c r="U403" s="125">
        <f t="shared" si="106"/>
        <v>0</v>
      </c>
      <c r="V403" s="125">
        <f t="shared" si="107"/>
        <v>0</v>
      </c>
      <c r="W403" s="125">
        <f t="shared" si="108"/>
        <v>0</v>
      </c>
      <c r="X403" s="125">
        <f t="shared" si="101"/>
        <v>0</v>
      </c>
      <c r="Y403" s="125">
        <f t="shared" si="109"/>
        <v>0</v>
      </c>
      <c r="Z403" s="125">
        <f t="shared" si="102"/>
        <v>0</v>
      </c>
    </row>
    <row r="404" spans="1:26" ht="12.75" thickBot="1" x14ac:dyDescent="0.3">
      <c r="A404" s="153">
        <v>6000</v>
      </c>
      <c r="B404" s="152" t="s">
        <v>651</v>
      </c>
      <c r="C404" s="138">
        <f>SUM(C405:C465)</f>
        <v>0</v>
      </c>
      <c r="D404" s="138">
        <f t="shared" ref="D404:F404" si="111">SUM(D405:D465)</f>
        <v>0</v>
      </c>
      <c r="E404" s="138">
        <f t="shared" si="111"/>
        <v>0</v>
      </c>
      <c r="F404" s="138">
        <f t="shared" si="111"/>
        <v>0</v>
      </c>
      <c r="G404" s="138">
        <f>SUM(C404:F404)</f>
        <v>0</v>
      </c>
      <c r="H404" s="138">
        <f>SUM(H405:H465)</f>
        <v>0</v>
      </c>
      <c r="I404" s="138">
        <f t="shared" ref="I404:L404" si="112">SUM(I405:I465)</f>
        <v>0</v>
      </c>
      <c r="J404" s="138">
        <f t="shared" si="112"/>
        <v>0</v>
      </c>
      <c r="K404" s="138">
        <f t="shared" si="112"/>
        <v>0</v>
      </c>
      <c r="L404" s="138">
        <f t="shared" si="112"/>
        <v>0</v>
      </c>
      <c r="M404" s="138">
        <f>SUM(H404:L404)</f>
        <v>0</v>
      </c>
      <c r="N404" s="311">
        <f>SUM(N405:N465)</f>
        <v>0</v>
      </c>
      <c r="O404" s="311">
        <f t="shared" ref="O404:R404" si="113">SUM(O405:O465)</f>
        <v>0</v>
      </c>
      <c r="P404" s="311">
        <f t="shared" si="113"/>
        <v>0</v>
      </c>
      <c r="Q404" s="311">
        <f t="shared" si="113"/>
        <v>0</v>
      </c>
      <c r="R404" s="311">
        <f t="shared" si="113"/>
        <v>0</v>
      </c>
      <c r="S404" s="138">
        <f>SUM(N404:R404)</f>
        <v>0</v>
      </c>
      <c r="T404" s="106" t="e">
        <f t="shared" si="110"/>
        <v>#DIV/0!</v>
      </c>
      <c r="U404" s="139">
        <f>SUM(U405:U465)</f>
        <v>0</v>
      </c>
      <c r="V404" s="139">
        <f t="shared" ref="V404:Y404" si="114">SUM(V405:V465)</f>
        <v>0</v>
      </c>
      <c r="W404" s="139">
        <f t="shared" si="114"/>
        <v>0</v>
      </c>
      <c r="X404" s="139">
        <f t="shared" si="114"/>
        <v>0</v>
      </c>
      <c r="Y404" s="139">
        <f t="shared" si="114"/>
        <v>0</v>
      </c>
      <c r="Z404" s="140">
        <f>SUM(U404:Y404)</f>
        <v>0</v>
      </c>
    </row>
    <row r="405" spans="1:26" ht="24.75" thickBot="1" x14ac:dyDescent="0.25">
      <c r="A405" s="116">
        <v>6111</v>
      </c>
      <c r="B405" s="145" t="s">
        <v>459</v>
      </c>
      <c r="C405" s="116"/>
      <c r="D405" s="116"/>
      <c r="E405" s="116"/>
      <c r="F405" s="116"/>
      <c r="G405" s="109">
        <f>SUM(C405:E405)</f>
        <v>0</v>
      </c>
      <c r="H405" s="116"/>
      <c r="I405" s="116"/>
      <c r="J405" s="116"/>
      <c r="K405" s="116"/>
      <c r="L405" s="116"/>
      <c r="M405" s="110">
        <f>SUM(H405:L405)</f>
        <v>0</v>
      </c>
      <c r="N405" s="108"/>
      <c r="O405" s="108"/>
      <c r="P405" s="108"/>
      <c r="Q405" s="108"/>
      <c r="R405" s="108"/>
      <c r="S405" s="108">
        <f>SUM(N405:P405)</f>
        <v>0</v>
      </c>
      <c r="T405" s="106" t="e">
        <f t="shared" si="110"/>
        <v>#DIV/0!</v>
      </c>
      <c r="U405" s="111"/>
      <c r="V405" s="111"/>
      <c r="W405" s="111"/>
      <c r="X405" s="111"/>
      <c r="Y405" s="111"/>
      <c r="Z405" s="111"/>
    </row>
    <row r="406" spans="1:26" ht="24.75" thickBot="1" x14ac:dyDescent="0.25">
      <c r="A406" s="115">
        <v>6112</v>
      </c>
      <c r="B406" s="146" t="s">
        <v>460</v>
      </c>
      <c r="C406" s="115"/>
      <c r="D406" s="115"/>
      <c r="E406" s="115"/>
      <c r="F406" s="116"/>
      <c r="G406" s="109">
        <f t="shared" ref="G406:G465" si="115">SUM(C406:E406)</f>
        <v>0</v>
      </c>
      <c r="H406" s="115"/>
      <c r="I406" s="115"/>
      <c r="J406" s="115"/>
      <c r="K406" s="115"/>
      <c r="L406" s="115"/>
      <c r="M406" s="110">
        <f t="shared" ref="M406:M465" si="116">SUM(H406:L406)</f>
        <v>0</v>
      </c>
      <c r="N406" s="112"/>
      <c r="O406" s="112"/>
      <c r="P406" s="112"/>
      <c r="Q406" s="108"/>
      <c r="R406" s="108"/>
      <c r="S406" s="108">
        <f t="shared" ref="S406:S465" si="117">SUM(N406:P406)</f>
        <v>0</v>
      </c>
      <c r="T406" s="106" t="e">
        <f t="shared" si="110"/>
        <v>#DIV/0!</v>
      </c>
      <c r="U406" s="126"/>
      <c r="V406" s="126"/>
      <c r="W406" s="126"/>
      <c r="X406" s="126"/>
      <c r="Y406" s="126"/>
      <c r="Z406" s="126"/>
    </row>
    <row r="407" spans="1:26" ht="12.75" thickBot="1" x14ac:dyDescent="0.25">
      <c r="A407" s="115">
        <v>6121</v>
      </c>
      <c r="B407" s="146" t="s">
        <v>461</v>
      </c>
      <c r="C407" s="115"/>
      <c r="D407" s="115"/>
      <c r="E407" s="115"/>
      <c r="F407" s="116"/>
      <c r="G407" s="109">
        <f t="shared" si="115"/>
        <v>0</v>
      </c>
      <c r="H407" s="115"/>
      <c r="I407" s="115"/>
      <c r="J407" s="115"/>
      <c r="K407" s="115"/>
      <c r="L407" s="115"/>
      <c r="M407" s="110">
        <f t="shared" si="116"/>
        <v>0</v>
      </c>
      <c r="N407" s="112"/>
      <c r="O407" s="112"/>
      <c r="P407" s="112"/>
      <c r="Q407" s="108"/>
      <c r="R407" s="108"/>
      <c r="S407" s="108">
        <f t="shared" si="117"/>
        <v>0</v>
      </c>
      <c r="T407" s="106" t="e">
        <f t="shared" si="110"/>
        <v>#DIV/0!</v>
      </c>
      <c r="U407" s="126"/>
      <c r="V407" s="126"/>
      <c r="W407" s="126"/>
      <c r="X407" s="126"/>
      <c r="Y407" s="126"/>
      <c r="Z407" s="126"/>
    </row>
    <row r="408" spans="1:26" ht="24.75" thickBot="1" x14ac:dyDescent="0.25">
      <c r="A408" s="115">
        <v>6122</v>
      </c>
      <c r="B408" s="146" t="s">
        <v>462</v>
      </c>
      <c r="C408" s="115"/>
      <c r="D408" s="115"/>
      <c r="E408" s="115"/>
      <c r="F408" s="116"/>
      <c r="G408" s="109">
        <f t="shared" si="115"/>
        <v>0</v>
      </c>
      <c r="H408" s="115"/>
      <c r="I408" s="115"/>
      <c r="J408" s="115"/>
      <c r="K408" s="115"/>
      <c r="L408" s="115"/>
      <c r="M408" s="110">
        <f t="shared" si="116"/>
        <v>0</v>
      </c>
      <c r="N408" s="112"/>
      <c r="O408" s="112"/>
      <c r="P408" s="112"/>
      <c r="Q408" s="108"/>
      <c r="R408" s="108"/>
      <c r="S408" s="108">
        <f t="shared" si="117"/>
        <v>0</v>
      </c>
      <c r="T408" s="106" t="e">
        <f t="shared" si="110"/>
        <v>#DIV/0!</v>
      </c>
      <c r="U408" s="126"/>
      <c r="V408" s="126"/>
      <c r="W408" s="126"/>
      <c r="X408" s="126"/>
      <c r="Y408" s="126"/>
      <c r="Z408" s="126"/>
    </row>
    <row r="409" spans="1:26" ht="12.75" thickBot="1" x14ac:dyDescent="0.25">
      <c r="A409" s="115">
        <v>6123</v>
      </c>
      <c r="B409" s="146" t="s">
        <v>463</v>
      </c>
      <c r="C409" s="115"/>
      <c r="D409" s="115"/>
      <c r="E409" s="115"/>
      <c r="F409" s="116"/>
      <c r="G409" s="109">
        <f t="shared" si="115"/>
        <v>0</v>
      </c>
      <c r="H409" s="115"/>
      <c r="I409" s="115"/>
      <c r="J409" s="115"/>
      <c r="K409" s="115"/>
      <c r="L409" s="115"/>
      <c r="M409" s="110">
        <f t="shared" si="116"/>
        <v>0</v>
      </c>
      <c r="N409" s="112"/>
      <c r="O409" s="112"/>
      <c r="P409" s="112"/>
      <c r="Q409" s="108"/>
      <c r="R409" s="108"/>
      <c r="S409" s="108">
        <f t="shared" si="117"/>
        <v>0</v>
      </c>
      <c r="T409" s="106" t="e">
        <f t="shared" si="110"/>
        <v>#DIV/0!</v>
      </c>
      <c r="U409" s="126"/>
      <c r="V409" s="126"/>
      <c r="W409" s="126"/>
      <c r="X409" s="126"/>
      <c r="Y409" s="126"/>
      <c r="Z409" s="126"/>
    </row>
    <row r="410" spans="1:26" ht="12.75" thickBot="1" x14ac:dyDescent="0.25">
      <c r="A410" s="115">
        <v>6124</v>
      </c>
      <c r="B410" s="146" t="s">
        <v>464</v>
      </c>
      <c r="C410" s="115"/>
      <c r="D410" s="115"/>
      <c r="E410" s="115"/>
      <c r="F410" s="116"/>
      <c r="G410" s="109">
        <f t="shared" si="115"/>
        <v>0</v>
      </c>
      <c r="H410" s="115"/>
      <c r="I410" s="115"/>
      <c r="J410" s="115"/>
      <c r="K410" s="115"/>
      <c r="L410" s="115"/>
      <c r="M410" s="110">
        <f t="shared" si="116"/>
        <v>0</v>
      </c>
      <c r="N410" s="112"/>
      <c r="O410" s="112"/>
      <c r="P410" s="112"/>
      <c r="Q410" s="108"/>
      <c r="R410" s="108"/>
      <c r="S410" s="108">
        <f t="shared" si="117"/>
        <v>0</v>
      </c>
      <c r="T410" s="106" t="e">
        <f t="shared" si="110"/>
        <v>#DIV/0!</v>
      </c>
      <c r="U410" s="126"/>
      <c r="V410" s="126"/>
      <c r="W410" s="126"/>
      <c r="X410" s="126"/>
      <c r="Y410" s="126"/>
      <c r="Z410" s="126"/>
    </row>
    <row r="411" spans="1:26" ht="12.75" thickBot="1" x14ac:dyDescent="0.25">
      <c r="A411" s="115">
        <v>6125</v>
      </c>
      <c r="B411" s="146" t="s">
        <v>465</v>
      </c>
      <c r="C411" s="115"/>
      <c r="D411" s="115"/>
      <c r="E411" s="115"/>
      <c r="F411" s="116"/>
      <c r="G411" s="109">
        <f t="shared" si="115"/>
        <v>0</v>
      </c>
      <c r="H411" s="115"/>
      <c r="I411" s="115"/>
      <c r="J411" s="115"/>
      <c r="K411" s="115"/>
      <c r="L411" s="115"/>
      <c r="M411" s="110">
        <f t="shared" si="116"/>
        <v>0</v>
      </c>
      <c r="N411" s="112"/>
      <c r="O411" s="112"/>
      <c r="P411" s="112"/>
      <c r="Q411" s="108"/>
      <c r="R411" s="108"/>
      <c r="S411" s="108">
        <f t="shared" si="117"/>
        <v>0</v>
      </c>
      <c r="T411" s="106" t="e">
        <f t="shared" si="110"/>
        <v>#DIV/0!</v>
      </c>
      <c r="U411" s="126"/>
      <c r="V411" s="126"/>
      <c r="W411" s="126"/>
      <c r="X411" s="126"/>
      <c r="Y411" s="126"/>
      <c r="Z411" s="126"/>
    </row>
    <row r="412" spans="1:26" ht="12.75" thickBot="1" x14ac:dyDescent="0.25">
      <c r="A412" s="115">
        <v>6126</v>
      </c>
      <c r="B412" s="146" t="s">
        <v>466</v>
      </c>
      <c r="C412" s="115"/>
      <c r="D412" s="115"/>
      <c r="E412" s="115"/>
      <c r="F412" s="116"/>
      <c r="G412" s="109">
        <f t="shared" si="115"/>
        <v>0</v>
      </c>
      <c r="H412" s="115"/>
      <c r="I412" s="115"/>
      <c r="J412" s="115"/>
      <c r="K412" s="115"/>
      <c r="L412" s="115"/>
      <c r="M412" s="110">
        <f t="shared" si="116"/>
        <v>0</v>
      </c>
      <c r="N412" s="112"/>
      <c r="O412" s="112"/>
      <c r="P412" s="112"/>
      <c r="Q412" s="108"/>
      <c r="R412" s="108"/>
      <c r="S412" s="108">
        <f t="shared" si="117"/>
        <v>0</v>
      </c>
      <c r="T412" s="106" t="e">
        <f t="shared" si="110"/>
        <v>#DIV/0!</v>
      </c>
      <c r="U412" s="126"/>
      <c r="V412" s="126"/>
      <c r="W412" s="126"/>
      <c r="X412" s="126"/>
      <c r="Y412" s="126"/>
      <c r="Z412" s="126"/>
    </row>
    <row r="413" spans="1:26" ht="12.75" thickBot="1" x14ac:dyDescent="0.25">
      <c r="A413" s="115">
        <v>6127</v>
      </c>
      <c r="B413" s="146" t="s">
        <v>467</v>
      </c>
      <c r="C413" s="115"/>
      <c r="D413" s="115"/>
      <c r="E413" s="115"/>
      <c r="F413" s="116"/>
      <c r="G413" s="109">
        <f t="shared" si="115"/>
        <v>0</v>
      </c>
      <c r="H413" s="115"/>
      <c r="I413" s="115"/>
      <c r="J413" s="115"/>
      <c r="K413" s="115"/>
      <c r="L413" s="115"/>
      <c r="M413" s="110">
        <f t="shared" si="116"/>
        <v>0</v>
      </c>
      <c r="N413" s="112"/>
      <c r="O413" s="112"/>
      <c r="P413" s="112"/>
      <c r="Q413" s="108"/>
      <c r="R413" s="108"/>
      <c r="S413" s="108">
        <f t="shared" si="117"/>
        <v>0</v>
      </c>
      <c r="T413" s="106" t="e">
        <f t="shared" si="110"/>
        <v>#DIV/0!</v>
      </c>
      <c r="U413" s="126"/>
      <c r="V413" s="126"/>
      <c r="W413" s="126"/>
      <c r="X413" s="126"/>
      <c r="Y413" s="126"/>
      <c r="Z413" s="126"/>
    </row>
    <row r="414" spans="1:26" ht="12.75" thickBot="1" x14ac:dyDescent="0.25">
      <c r="A414" s="115">
        <v>6128</v>
      </c>
      <c r="B414" s="146" t="s">
        <v>468</v>
      </c>
      <c r="C414" s="115"/>
      <c r="D414" s="115"/>
      <c r="E414" s="115"/>
      <c r="F414" s="116"/>
      <c r="G414" s="109">
        <f t="shared" si="115"/>
        <v>0</v>
      </c>
      <c r="H414" s="115"/>
      <c r="I414" s="115"/>
      <c r="J414" s="115"/>
      <c r="K414" s="115"/>
      <c r="L414" s="115"/>
      <c r="M414" s="110">
        <f t="shared" si="116"/>
        <v>0</v>
      </c>
      <c r="N414" s="112"/>
      <c r="O414" s="112"/>
      <c r="P414" s="112"/>
      <c r="Q414" s="108"/>
      <c r="R414" s="108"/>
      <c r="S414" s="108">
        <f t="shared" si="117"/>
        <v>0</v>
      </c>
      <c r="T414" s="106" t="e">
        <f t="shared" si="110"/>
        <v>#DIV/0!</v>
      </c>
      <c r="U414" s="126"/>
      <c r="V414" s="126"/>
      <c r="W414" s="126"/>
      <c r="X414" s="126"/>
      <c r="Y414" s="126"/>
      <c r="Z414" s="126"/>
    </row>
    <row r="415" spans="1:26" ht="12.75" thickBot="1" x14ac:dyDescent="0.25">
      <c r="A415" s="115">
        <v>6131</v>
      </c>
      <c r="B415" s="146" t="s">
        <v>469</v>
      </c>
      <c r="C415" s="115"/>
      <c r="D415" s="115"/>
      <c r="E415" s="115"/>
      <c r="F415" s="116"/>
      <c r="G415" s="109">
        <f t="shared" si="115"/>
        <v>0</v>
      </c>
      <c r="H415" s="115"/>
      <c r="I415" s="115"/>
      <c r="J415" s="115"/>
      <c r="K415" s="115"/>
      <c r="L415" s="115"/>
      <c r="M415" s="110">
        <f t="shared" si="116"/>
        <v>0</v>
      </c>
      <c r="N415" s="112"/>
      <c r="O415" s="112"/>
      <c r="P415" s="112"/>
      <c r="Q415" s="108"/>
      <c r="R415" s="108"/>
      <c r="S415" s="108">
        <f t="shared" si="117"/>
        <v>0</v>
      </c>
      <c r="T415" s="106" t="e">
        <f t="shared" si="110"/>
        <v>#DIV/0!</v>
      </c>
      <c r="U415" s="126"/>
      <c r="V415" s="126"/>
      <c r="W415" s="126"/>
      <c r="X415" s="126"/>
      <c r="Y415" s="126"/>
      <c r="Z415" s="126"/>
    </row>
    <row r="416" spans="1:26" ht="24.75" thickBot="1" x14ac:dyDescent="0.25">
      <c r="A416" s="115">
        <v>6132</v>
      </c>
      <c r="B416" s="146" t="s">
        <v>470</v>
      </c>
      <c r="C416" s="115"/>
      <c r="D416" s="115"/>
      <c r="E416" s="115"/>
      <c r="F416" s="116"/>
      <c r="G416" s="109">
        <f t="shared" si="115"/>
        <v>0</v>
      </c>
      <c r="H416" s="115"/>
      <c r="I416" s="115"/>
      <c r="J416" s="115"/>
      <c r="K416" s="115"/>
      <c r="L416" s="115"/>
      <c r="M416" s="110">
        <f t="shared" si="116"/>
        <v>0</v>
      </c>
      <c r="N416" s="112"/>
      <c r="O416" s="112"/>
      <c r="P416" s="112"/>
      <c r="Q416" s="108"/>
      <c r="R416" s="108"/>
      <c r="S416" s="108">
        <f t="shared" si="117"/>
        <v>0</v>
      </c>
      <c r="T416" s="106" t="e">
        <f t="shared" si="110"/>
        <v>#DIV/0!</v>
      </c>
      <c r="U416" s="126"/>
      <c r="V416" s="126"/>
      <c r="W416" s="126"/>
      <c r="X416" s="126"/>
      <c r="Y416" s="126"/>
      <c r="Z416" s="126"/>
    </row>
    <row r="417" spans="1:26" ht="12.75" thickBot="1" x14ac:dyDescent="0.25">
      <c r="A417" s="115">
        <v>6133</v>
      </c>
      <c r="B417" s="146" t="s">
        <v>471</v>
      </c>
      <c r="C417" s="115"/>
      <c r="D417" s="115"/>
      <c r="E417" s="115"/>
      <c r="F417" s="116"/>
      <c r="G417" s="109">
        <f t="shared" si="115"/>
        <v>0</v>
      </c>
      <c r="H417" s="115"/>
      <c r="I417" s="115"/>
      <c r="J417" s="115"/>
      <c r="K417" s="115"/>
      <c r="L417" s="115"/>
      <c r="M417" s="110">
        <f t="shared" si="116"/>
        <v>0</v>
      </c>
      <c r="N417" s="112"/>
      <c r="O417" s="112"/>
      <c r="P417" s="112"/>
      <c r="Q417" s="108"/>
      <c r="R417" s="108"/>
      <c r="S417" s="108">
        <f t="shared" si="117"/>
        <v>0</v>
      </c>
      <c r="T417" s="106" t="e">
        <f t="shared" si="110"/>
        <v>#DIV/0!</v>
      </c>
      <c r="U417" s="126"/>
      <c r="V417" s="126"/>
      <c r="W417" s="126"/>
      <c r="X417" s="126"/>
      <c r="Y417" s="126"/>
      <c r="Z417" s="126"/>
    </row>
    <row r="418" spans="1:26" ht="12.75" thickBot="1" x14ac:dyDescent="0.25">
      <c r="A418" s="115">
        <v>6134</v>
      </c>
      <c r="B418" s="146" t="s">
        <v>472</v>
      </c>
      <c r="C418" s="115"/>
      <c r="D418" s="115"/>
      <c r="E418" s="115"/>
      <c r="F418" s="116"/>
      <c r="G418" s="109">
        <f t="shared" si="115"/>
        <v>0</v>
      </c>
      <c r="H418" s="115"/>
      <c r="I418" s="115"/>
      <c r="J418" s="115"/>
      <c r="K418" s="115"/>
      <c r="L418" s="115"/>
      <c r="M418" s="110">
        <f t="shared" si="116"/>
        <v>0</v>
      </c>
      <c r="N418" s="112"/>
      <c r="O418" s="112"/>
      <c r="P418" s="112"/>
      <c r="Q418" s="108"/>
      <c r="R418" s="108"/>
      <c r="S418" s="108">
        <f t="shared" si="117"/>
        <v>0</v>
      </c>
      <c r="T418" s="106" t="e">
        <f t="shared" si="110"/>
        <v>#DIV/0!</v>
      </c>
      <c r="U418" s="126"/>
      <c r="V418" s="126"/>
      <c r="W418" s="126"/>
      <c r="X418" s="126"/>
      <c r="Y418" s="126"/>
      <c r="Z418" s="126"/>
    </row>
    <row r="419" spans="1:26" ht="12.75" thickBot="1" x14ac:dyDescent="0.25">
      <c r="A419" s="115">
        <v>6141</v>
      </c>
      <c r="B419" s="146" t="s">
        <v>473</v>
      </c>
      <c r="C419" s="115"/>
      <c r="D419" s="115"/>
      <c r="E419" s="115"/>
      <c r="F419" s="116"/>
      <c r="G419" s="109">
        <f t="shared" si="115"/>
        <v>0</v>
      </c>
      <c r="H419" s="115"/>
      <c r="I419" s="115"/>
      <c r="J419" s="115"/>
      <c r="K419" s="115"/>
      <c r="L419" s="115"/>
      <c r="M419" s="110">
        <f t="shared" si="116"/>
        <v>0</v>
      </c>
      <c r="N419" s="112"/>
      <c r="O419" s="112"/>
      <c r="P419" s="112"/>
      <c r="Q419" s="108"/>
      <c r="R419" s="108"/>
      <c r="S419" s="108">
        <f t="shared" si="117"/>
        <v>0</v>
      </c>
      <c r="T419" s="106" t="e">
        <f t="shared" si="110"/>
        <v>#DIV/0!</v>
      </c>
      <c r="U419" s="126"/>
      <c r="V419" s="126"/>
      <c r="W419" s="126"/>
      <c r="X419" s="126"/>
      <c r="Y419" s="126"/>
      <c r="Z419" s="126"/>
    </row>
    <row r="420" spans="1:26" ht="12.75" thickBot="1" x14ac:dyDescent="0.25">
      <c r="A420" s="115">
        <v>6142</v>
      </c>
      <c r="B420" s="146" t="s">
        <v>474</v>
      </c>
      <c r="C420" s="115"/>
      <c r="D420" s="115"/>
      <c r="E420" s="115"/>
      <c r="F420" s="116"/>
      <c r="G420" s="109">
        <f t="shared" si="115"/>
        <v>0</v>
      </c>
      <c r="H420" s="115"/>
      <c r="I420" s="115"/>
      <c r="J420" s="115"/>
      <c r="K420" s="115"/>
      <c r="L420" s="115"/>
      <c r="M420" s="110">
        <f t="shared" si="116"/>
        <v>0</v>
      </c>
      <c r="N420" s="112"/>
      <c r="O420" s="112"/>
      <c r="P420" s="112"/>
      <c r="Q420" s="108"/>
      <c r="R420" s="108"/>
      <c r="S420" s="108">
        <f t="shared" si="117"/>
        <v>0</v>
      </c>
      <c r="T420" s="106" t="e">
        <f t="shared" si="110"/>
        <v>#DIV/0!</v>
      </c>
      <c r="U420" s="126"/>
      <c r="V420" s="126"/>
      <c r="W420" s="126"/>
      <c r="X420" s="126"/>
      <c r="Y420" s="126"/>
      <c r="Z420" s="126"/>
    </row>
    <row r="421" spans="1:26" ht="12.75" thickBot="1" x14ac:dyDescent="0.25">
      <c r="A421" s="115">
        <v>6151</v>
      </c>
      <c r="B421" s="146" t="s">
        <v>475</v>
      </c>
      <c r="C421" s="115"/>
      <c r="D421" s="115"/>
      <c r="E421" s="115"/>
      <c r="F421" s="116"/>
      <c r="G421" s="109">
        <f t="shared" si="115"/>
        <v>0</v>
      </c>
      <c r="H421" s="115"/>
      <c r="I421" s="115"/>
      <c r="J421" s="115"/>
      <c r="K421" s="115"/>
      <c r="L421" s="115"/>
      <c r="M421" s="110">
        <f t="shared" si="116"/>
        <v>0</v>
      </c>
      <c r="N421" s="112"/>
      <c r="O421" s="112"/>
      <c r="P421" s="112"/>
      <c r="Q421" s="108"/>
      <c r="R421" s="108"/>
      <c r="S421" s="108">
        <f t="shared" si="117"/>
        <v>0</v>
      </c>
      <c r="T421" s="106" t="e">
        <f t="shared" si="110"/>
        <v>#DIV/0!</v>
      </c>
      <c r="U421" s="126"/>
      <c r="V421" s="126"/>
      <c r="W421" s="126"/>
      <c r="X421" s="126"/>
      <c r="Y421" s="126"/>
      <c r="Z421" s="126"/>
    </row>
    <row r="422" spans="1:26" ht="24.75" thickBot="1" x14ac:dyDescent="0.25">
      <c r="A422" s="115">
        <v>6152</v>
      </c>
      <c r="B422" s="146" t="s">
        <v>476</v>
      </c>
      <c r="C422" s="115"/>
      <c r="D422" s="115"/>
      <c r="E422" s="115"/>
      <c r="F422" s="116"/>
      <c r="G422" s="109">
        <f t="shared" si="115"/>
        <v>0</v>
      </c>
      <c r="H422" s="115"/>
      <c r="I422" s="115"/>
      <c r="J422" s="115"/>
      <c r="K422" s="115"/>
      <c r="L422" s="115"/>
      <c r="M422" s="110">
        <f t="shared" si="116"/>
        <v>0</v>
      </c>
      <c r="N422" s="112"/>
      <c r="O422" s="112"/>
      <c r="P422" s="112"/>
      <c r="Q422" s="108"/>
      <c r="R422" s="108"/>
      <c r="S422" s="108">
        <f t="shared" si="117"/>
        <v>0</v>
      </c>
      <c r="T422" s="106" t="e">
        <f t="shared" si="110"/>
        <v>#DIV/0!</v>
      </c>
      <c r="U422" s="126"/>
      <c r="V422" s="126"/>
      <c r="W422" s="126"/>
      <c r="X422" s="126"/>
      <c r="Y422" s="126"/>
      <c r="Z422" s="126"/>
    </row>
    <row r="423" spans="1:26" ht="12.75" thickBot="1" x14ac:dyDescent="0.25">
      <c r="A423" s="115">
        <v>6153</v>
      </c>
      <c r="B423" s="146" t="s">
        <v>477</v>
      </c>
      <c r="C423" s="115"/>
      <c r="D423" s="115"/>
      <c r="E423" s="115"/>
      <c r="F423" s="116"/>
      <c r="G423" s="109">
        <f t="shared" si="115"/>
        <v>0</v>
      </c>
      <c r="H423" s="115"/>
      <c r="I423" s="115"/>
      <c r="J423" s="115"/>
      <c r="K423" s="115"/>
      <c r="L423" s="115"/>
      <c r="M423" s="110">
        <f t="shared" si="116"/>
        <v>0</v>
      </c>
      <c r="N423" s="112"/>
      <c r="O423" s="112"/>
      <c r="P423" s="112"/>
      <c r="Q423" s="108"/>
      <c r="R423" s="108"/>
      <c r="S423" s="108">
        <f t="shared" si="117"/>
        <v>0</v>
      </c>
      <c r="T423" s="106" t="e">
        <f t="shared" si="110"/>
        <v>#DIV/0!</v>
      </c>
      <c r="U423" s="126"/>
      <c r="V423" s="126"/>
      <c r="W423" s="126"/>
      <c r="X423" s="126"/>
      <c r="Y423" s="126"/>
      <c r="Z423" s="126"/>
    </row>
    <row r="424" spans="1:26" ht="12.75" thickBot="1" x14ac:dyDescent="0.25">
      <c r="A424" s="115">
        <v>6161</v>
      </c>
      <c r="B424" s="146" t="s">
        <v>478</v>
      </c>
      <c r="C424" s="115"/>
      <c r="D424" s="115"/>
      <c r="E424" s="115"/>
      <c r="F424" s="116"/>
      <c r="G424" s="109">
        <f t="shared" si="115"/>
        <v>0</v>
      </c>
      <c r="H424" s="115"/>
      <c r="I424" s="115"/>
      <c r="J424" s="115"/>
      <c r="K424" s="115"/>
      <c r="L424" s="115"/>
      <c r="M424" s="110">
        <f t="shared" si="116"/>
        <v>0</v>
      </c>
      <c r="N424" s="112"/>
      <c r="O424" s="112"/>
      <c r="P424" s="112"/>
      <c r="Q424" s="108"/>
      <c r="R424" s="108"/>
      <c r="S424" s="108">
        <f t="shared" si="117"/>
        <v>0</v>
      </c>
      <c r="T424" s="106" t="e">
        <f t="shared" si="110"/>
        <v>#DIV/0!</v>
      </c>
      <c r="U424" s="126"/>
      <c r="V424" s="126"/>
      <c r="W424" s="126"/>
      <c r="X424" s="126"/>
      <c r="Y424" s="126"/>
      <c r="Z424" s="126"/>
    </row>
    <row r="425" spans="1:26" ht="12.75" thickBot="1" x14ac:dyDescent="0.25">
      <c r="A425" s="115">
        <v>6162</v>
      </c>
      <c r="B425" s="146" t="s">
        <v>479</v>
      </c>
      <c r="C425" s="115"/>
      <c r="D425" s="115"/>
      <c r="E425" s="115"/>
      <c r="F425" s="116"/>
      <c r="G425" s="109">
        <f t="shared" si="115"/>
        <v>0</v>
      </c>
      <c r="H425" s="115"/>
      <c r="I425" s="115"/>
      <c r="J425" s="115"/>
      <c r="K425" s="115"/>
      <c r="L425" s="115"/>
      <c r="M425" s="110">
        <f t="shared" si="116"/>
        <v>0</v>
      </c>
      <c r="N425" s="112"/>
      <c r="O425" s="112"/>
      <c r="P425" s="112"/>
      <c r="Q425" s="108"/>
      <c r="R425" s="108"/>
      <c r="S425" s="108">
        <f t="shared" si="117"/>
        <v>0</v>
      </c>
      <c r="T425" s="106" t="e">
        <f t="shared" si="110"/>
        <v>#DIV/0!</v>
      </c>
      <c r="U425" s="126"/>
      <c r="V425" s="126"/>
      <c r="W425" s="126"/>
      <c r="X425" s="126"/>
      <c r="Y425" s="126"/>
      <c r="Z425" s="126"/>
    </row>
    <row r="426" spans="1:26" ht="12.75" thickBot="1" x14ac:dyDescent="0.25">
      <c r="A426" s="115">
        <v>6163</v>
      </c>
      <c r="B426" s="146" t="s">
        <v>480</v>
      </c>
      <c r="C426" s="115"/>
      <c r="D426" s="115"/>
      <c r="E426" s="115"/>
      <c r="F426" s="116"/>
      <c r="G426" s="109">
        <f t="shared" si="115"/>
        <v>0</v>
      </c>
      <c r="H426" s="115"/>
      <c r="I426" s="115"/>
      <c r="J426" s="115"/>
      <c r="K426" s="115"/>
      <c r="L426" s="115"/>
      <c r="M426" s="110">
        <f t="shared" si="116"/>
        <v>0</v>
      </c>
      <c r="N426" s="112"/>
      <c r="O426" s="112"/>
      <c r="P426" s="112"/>
      <c r="Q426" s="108"/>
      <c r="R426" s="108"/>
      <c r="S426" s="108">
        <f t="shared" si="117"/>
        <v>0</v>
      </c>
      <c r="T426" s="106" t="e">
        <f t="shared" si="110"/>
        <v>#DIV/0!</v>
      </c>
      <c r="U426" s="126"/>
      <c r="V426" s="126"/>
      <c r="W426" s="126"/>
      <c r="X426" s="126"/>
      <c r="Y426" s="126"/>
      <c r="Z426" s="126"/>
    </row>
    <row r="427" spans="1:26" ht="12.75" thickBot="1" x14ac:dyDescent="0.25">
      <c r="A427" s="115">
        <v>6164</v>
      </c>
      <c r="B427" s="146" t="s">
        <v>481</v>
      </c>
      <c r="C427" s="115"/>
      <c r="D427" s="115"/>
      <c r="E427" s="115"/>
      <c r="F427" s="116"/>
      <c r="G427" s="109">
        <f t="shared" si="115"/>
        <v>0</v>
      </c>
      <c r="H427" s="115"/>
      <c r="I427" s="115"/>
      <c r="J427" s="115"/>
      <c r="K427" s="115"/>
      <c r="L427" s="115"/>
      <c r="M427" s="110">
        <f t="shared" si="116"/>
        <v>0</v>
      </c>
      <c r="N427" s="112"/>
      <c r="O427" s="112"/>
      <c r="P427" s="112"/>
      <c r="Q427" s="108"/>
      <c r="R427" s="108"/>
      <c r="S427" s="108">
        <f t="shared" si="117"/>
        <v>0</v>
      </c>
      <c r="T427" s="106" t="e">
        <f t="shared" si="110"/>
        <v>#DIV/0!</v>
      </c>
      <c r="U427" s="126"/>
      <c r="V427" s="126"/>
      <c r="W427" s="126"/>
      <c r="X427" s="126"/>
      <c r="Y427" s="126"/>
      <c r="Z427" s="126"/>
    </row>
    <row r="428" spans="1:26" ht="20.25" customHeight="1" thickBot="1" x14ac:dyDescent="0.3">
      <c r="A428" s="115">
        <v>6171</v>
      </c>
      <c r="B428" s="124" t="s">
        <v>482</v>
      </c>
      <c r="C428" s="115"/>
      <c r="D428" s="115"/>
      <c r="E428" s="115"/>
      <c r="F428" s="116"/>
      <c r="G428" s="109">
        <f t="shared" si="115"/>
        <v>0</v>
      </c>
      <c r="H428" s="115"/>
      <c r="I428" s="115"/>
      <c r="J428" s="115"/>
      <c r="K428" s="115"/>
      <c r="L428" s="115"/>
      <c r="M428" s="110">
        <f t="shared" si="116"/>
        <v>0</v>
      </c>
      <c r="N428" s="112"/>
      <c r="O428" s="112"/>
      <c r="P428" s="112"/>
      <c r="Q428" s="108"/>
      <c r="R428" s="108"/>
      <c r="S428" s="108">
        <f t="shared" si="117"/>
        <v>0</v>
      </c>
      <c r="T428" s="106" t="e">
        <f t="shared" si="110"/>
        <v>#DIV/0!</v>
      </c>
      <c r="U428" s="126"/>
      <c r="V428" s="126"/>
      <c r="W428" s="126"/>
      <c r="X428" s="126"/>
      <c r="Y428" s="126"/>
      <c r="Z428" s="126"/>
    </row>
    <row r="429" spans="1:26" ht="24.75" thickBot="1" x14ac:dyDescent="0.25">
      <c r="A429" s="115">
        <v>6191</v>
      </c>
      <c r="B429" s="146" t="s">
        <v>483</v>
      </c>
      <c r="C429" s="115"/>
      <c r="D429" s="115"/>
      <c r="E429" s="115"/>
      <c r="F429" s="116"/>
      <c r="G429" s="109">
        <f t="shared" si="115"/>
        <v>0</v>
      </c>
      <c r="H429" s="115"/>
      <c r="I429" s="115"/>
      <c r="J429" s="115"/>
      <c r="K429" s="115"/>
      <c r="L429" s="115"/>
      <c r="M429" s="110">
        <f t="shared" si="116"/>
        <v>0</v>
      </c>
      <c r="N429" s="112"/>
      <c r="O429" s="112"/>
      <c r="P429" s="112"/>
      <c r="Q429" s="108"/>
      <c r="R429" s="108"/>
      <c r="S429" s="108">
        <f t="shared" si="117"/>
        <v>0</v>
      </c>
      <c r="T429" s="106" t="e">
        <f t="shared" si="110"/>
        <v>#DIV/0!</v>
      </c>
      <c r="U429" s="126"/>
      <c r="V429" s="126"/>
      <c r="W429" s="126"/>
      <c r="X429" s="126"/>
      <c r="Y429" s="126"/>
      <c r="Z429" s="126"/>
    </row>
    <row r="430" spans="1:26" ht="12.75" thickBot="1" x14ac:dyDescent="0.25">
      <c r="A430" s="115">
        <v>6192</v>
      </c>
      <c r="B430" s="146" t="s">
        <v>484</v>
      </c>
      <c r="C430" s="115"/>
      <c r="D430" s="115"/>
      <c r="E430" s="115"/>
      <c r="F430" s="116"/>
      <c r="G430" s="109">
        <f t="shared" si="115"/>
        <v>0</v>
      </c>
      <c r="H430" s="115"/>
      <c r="I430" s="115"/>
      <c r="J430" s="115"/>
      <c r="K430" s="115"/>
      <c r="L430" s="115"/>
      <c r="M430" s="110">
        <f t="shared" si="116"/>
        <v>0</v>
      </c>
      <c r="N430" s="112"/>
      <c r="O430" s="112"/>
      <c r="P430" s="112"/>
      <c r="Q430" s="108"/>
      <c r="R430" s="108"/>
      <c r="S430" s="108">
        <f t="shared" si="117"/>
        <v>0</v>
      </c>
      <c r="T430" s="106" t="e">
        <f t="shared" si="110"/>
        <v>#DIV/0!</v>
      </c>
      <c r="U430" s="126"/>
      <c r="V430" s="126"/>
      <c r="W430" s="126"/>
      <c r="X430" s="126"/>
      <c r="Y430" s="126"/>
      <c r="Z430" s="126"/>
    </row>
    <row r="431" spans="1:26" ht="12.75" thickBot="1" x14ac:dyDescent="0.25">
      <c r="A431" s="115">
        <v>6193</v>
      </c>
      <c r="B431" s="146" t="s">
        <v>485</v>
      </c>
      <c r="C431" s="115"/>
      <c r="D431" s="115"/>
      <c r="E431" s="115"/>
      <c r="F431" s="116"/>
      <c r="G431" s="109">
        <f t="shared" si="115"/>
        <v>0</v>
      </c>
      <c r="H431" s="115"/>
      <c r="I431" s="115"/>
      <c r="J431" s="115"/>
      <c r="K431" s="115"/>
      <c r="L431" s="115"/>
      <c r="M431" s="110">
        <f t="shared" si="116"/>
        <v>0</v>
      </c>
      <c r="N431" s="112"/>
      <c r="O431" s="112"/>
      <c r="P431" s="112"/>
      <c r="Q431" s="108"/>
      <c r="R431" s="108"/>
      <c r="S431" s="108">
        <f t="shared" si="117"/>
        <v>0</v>
      </c>
      <c r="T431" s="106" t="e">
        <f t="shared" si="110"/>
        <v>#DIV/0!</v>
      </c>
      <c r="U431" s="126"/>
      <c r="V431" s="126"/>
      <c r="W431" s="126"/>
      <c r="X431" s="126"/>
      <c r="Y431" s="126"/>
      <c r="Z431" s="126"/>
    </row>
    <row r="432" spans="1:26" ht="12.75" thickBot="1" x14ac:dyDescent="0.25">
      <c r="A432" s="115">
        <v>6194</v>
      </c>
      <c r="B432" s="146" t="s">
        <v>486</v>
      </c>
      <c r="C432" s="115"/>
      <c r="D432" s="115"/>
      <c r="E432" s="115"/>
      <c r="F432" s="116"/>
      <c r="G432" s="109">
        <f t="shared" si="115"/>
        <v>0</v>
      </c>
      <c r="H432" s="115"/>
      <c r="I432" s="115"/>
      <c r="J432" s="115"/>
      <c r="K432" s="115"/>
      <c r="L432" s="115"/>
      <c r="M432" s="110">
        <f t="shared" si="116"/>
        <v>0</v>
      </c>
      <c r="N432" s="112"/>
      <c r="O432" s="112"/>
      <c r="P432" s="112"/>
      <c r="Q432" s="108"/>
      <c r="R432" s="108"/>
      <c r="S432" s="108">
        <f t="shared" si="117"/>
        <v>0</v>
      </c>
      <c r="T432" s="106" t="e">
        <f t="shared" si="110"/>
        <v>#DIV/0!</v>
      </c>
      <c r="U432" s="126"/>
      <c r="V432" s="126"/>
      <c r="W432" s="126"/>
      <c r="X432" s="126"/>
      <c r="Y432" s="126"/>
      <c r="Z432" s="126"/>
    </row>
    <row r="433" spans="1:26" ht="12.75" thickBot="1" x14ac:dyDescent="0.25">
      <c r="A433" s="115">
        <v>6195</v>
      </c>
      <c r="B433" s="146" t="s">
        <v>487</v>
      </c>
      <c r="C433" s="115"/>
      <c r="D433" s="115"/>
      <c r="E433" s="115"/>
      <c r="F433" s="116"/>
      <c r="G433" s="109">
        <f t="shared" si="115"/>
        <v>0</v>
      </c>
      <c r="H433" s="115"/>
      <c r="I433" s="115"/>
      <c r="J433" s="115"/>
      <c r="K433" s="115"/>
      <c r="L433" s="115"/>
      <c r="M433" s="110">
        <f t="shared" si="116"/>
        <v>0</v>
      </c>
      <c r="N433" s="112"/>
      <c r="O433" s="112"/>
      <c r="P433" s="112"/>
      <c r="Q433" s="108"/>
      <c r="R433" s="108"/>
      <c r="S433" s="108">
        <f t="shared" si="117"/>
        <v>0</v>
      </c>
      <c r="T433" s="106" t="e">
        <f t="shared" si="110"/>
        <v>#DIV/0!</v>
      </c>
      <c r="U433" s="126"/>
      <c r="V433" s="126"/>
      <c r="W433" s="126"/>
      <c r="X433" s="126"/>
      <c r="Y433" s="126"/>
      <c r="Z433" s="126"/>
    </row>
    <row r="434" spans="1:26" ht="24.75" thickBot="1" x14ac:dyDescent="0.25">
      <c r="A434" s="115">
        <v>6211</v>
      </c>
      <c r="B434" s="146" t="s">
        <v>459</v>
      </c>
      <c r="C434" s="115"/>
      <c r="D434" s="115"/>
      <c r="E434" s="115"/>
      <c r="F434" s="116"/>
      <c r="G434" s="109">
        <f t="shared" si="115"/>
        <v>0</v>
      </c>
      <c r="H434" s="115"/>
      <c r="I434" s="115"/>
      <c r="J434" s="115"/>
      <c r="K434" s="115"/>
      <c r="L434" s="115"/>
      <c r="M434" s="110">
        <f t="shared" si="116"/>
        <v>0</v>
      </c>
      <c r="N434" s="112"/>
      <c r="O434" s="112"/>
      <c r="P434" s="112"/>
      <c r="Q434" s="108"/>
      <c r="R434" s="108"/>
      <c r="S434" s="108">
        <f t="shared" si="117"/>
        <v>0</v>
      </c>
      <c r="T434" s="106" t="e">
        <f t="shared" si="110"/>
        <v>#DIV/0!</v>
      </c>
      <c r="U434" s="126"/>
      <c r="V434" s="126"/>
      <c r="W434" s="126"/>
      <c r="X434" s="126"/>
      <c r="Y434" s="126"/>
      <c r="Z434" s="126"/>
    </row>
    <row r="435" spans="1:26" ht="24.75" thickBot="1" x14ac:dyDescent="0.25">
      <c r="A435" s="115">
        <v>6212</v>
      </c>
      <c r="B435" s="146" t="s">
        <v>460</v>
      </c>
      <c r="C435" s="115"/>
      <c r="D435" s="115"/>
      <c r="E435" s="115"/>
      <c r="F435" s="116"/>
      <c r="G435" s="109">
        <f t="shared" si="115"/>
        <v>0</v>
      </c>
      <c r="H435" s="115"/>
      <c r="I435" s="115"/>
      <c r="J435" s="115"/>
      <c r="K435" s="115"/>
      <c r="L435" s="115"/>
      <c r="M435" s="110">
        <f t="shared" si="116"/>
        <v>0</v>
      </c>
      <c r="N435" s="112"/>
      <c r="O435" s="112"/>
      <c r="P435" s="112"/>
      <c r="Q435" s="108"/>
      <c r="R435" s="108"/>
      <c r="S435" s="108">
        <f t="shared" si="117"/>
        <v>0</v>
      </c>
      <c r="T435" s="106" t="e">
        <f t="shared" si="110"/>
        <v>#DIV/0!</v>
      </c>
      <c r="U435" s="126"/>
      <c r="V435" s="126"/>
      <c r="W435" s="126"/>
      <c r="X435" s="126"/>
      <c r="Y435" s="126"/>
      <c r="Z435" s="126"/>
    </row>
    <row r="436" spans="1:26" ht="12.75" thickBot="1" x14ac:dyDescent="0.25">
      <c r="A436" s="115">
        <v>6221</v>
      </c>
      <c r="B436" s="146" t="s">
        <v>461</v>
      </c>
      <c r="C436" s="115"/>
      <c r="D436" s="115"/>
      <c r="E436" s="115"/>
      <c r="F436" s="116"/>
      <c r="G436" s="109">
        <f t="shared" si="115"/>
        <v>0</v>
      </c>
      <c r="H436" s="115"/>
      <c r="I436" s="115"/>
      <c r="J436" s="115"/>
      <c r="K436" s="115"/>
      <c r="L436" s="115"/>
      <c r="M436" s="110">
        <f t="shared" si="116"/>
        <v>0</v>
      </c>
      <c r="N436" s="112"/>
      <c r="O436" s="112"/>
      <c r="P436" s="112"/>
      <c r="Q436" s="108"/>
      <c r="R436" s="108"/>
      <c r="S436" s="108">
        <f t="shared" si="117"/>
        <v>0</v>
      </c>
      <c r="T436" s="106" t="e">
        <f t="shared" si="110"/>
        <v>#DIV/0!</v>
      </c>
      <c r="U436" s="126"/>
      <c r="V436" s="126"/>
      <c r="W436" s="126"/>
      <c r="X436" s="126"/>
      <c r="Y436" s="126"/>
      <c r="Z436" s="126"/>
    </row>
    <row r="437" spans="1:26" ht="24.75" thickBot="1" x14ac:dyDescent="0.25">
      <c r="A437" s="115">
        <v>6222</v>
      </c>
      <c r="B437" s="146" t="s">
        <v>462</v>
      </c>
      <c r="C437" s="115"/>
      <c r="D437" s="115"/>
      <c r="E437" s="115"/>
      <c r="F437" s="116"/>
      <c r="G437" s="109">
        <f t="shared" si="115"/>
        <v>0</v>
      </c>
      <c r="H437" s="115"/>
      <c r="I437" s="115"/>
      <c r="J437" s="115"/>
      <c r="K437" s="115"/>
      <c r="L437" s="115"/>
      <c r="M437" s="110">
        <f t="shared" si="116"/>
        <v>0</v>
      </c>
      <c r="N437" s="112"/>
      <c r="O437" s="112"/>
      <c r="P437" s="112"/>
      <c r="Q437" s="108"/>
      <c r="R437" s="108"/>
      <c r="S437" s="108">
        <f t="shared" si="117"/>
        <v>0</v>
      </c>
      <c r="T437" s="106" t="e">
        <f t="shared" si="110"/>
        <v>#DIV/0!</v>
      </c>
      <c r="U437" s="126"/>
      <c r="V437" s="126"/>
      <c r="W437" s="126"/>
      <c r="X437" s="126"/>
      <c r="Y437" s="126"/>
      <c r="Z437" s="126"/>
    </row>
    <row r="438" spans="1:26" ht="12.75" thickBot="1" x14ac:dyDescent="0.25">
      <c r="A438" s="115">
        <v>6223</v>
      </c>
      <c r="B438" s="146" t="s">
        <v>463</v>
      </c>
      <c r="C438" s="115"/>
      <c r="D438" s="115"/>
      <c r="E438" s="115"/>
      <c r="F438" s="116"/>
      <c r="G438" s="109">
        <f t="shared" si="115"/>
        <v>0</v>
      </c>
      <c r="H438" s="115"/>
      <c r="I438" s="115"/>
      <c r="J438" s="115"/>
      <c r="K438" s="115"/>
      <c r="L438" s="115"/>
      <c r="M438" s="110">
        <f t="shared" si="116"/>
        <v>0</v>
      </c>
      <c r="N438" s="112"/>
      <c r="O438" s="112"/>
      <c r="P438" s="112"/>
      <c r="Q438" s="108"/>
      <c r="R438" s="108"/>
      <c r="S438" s="108">
        <f t="shared" si="117"/>
        <v>0</v>
      </c>
      <c r="T438" s="106" t="e">
        <f t="shared" si="110"/>
        <v>#DIV/0!</v>
      </c>
      <c r="U438" s="126"/>
      <c r="V438" s="126"/>
      <c r="W438" s="126"/>
      <c r="X438" s="126"/>
      <c r="Y438" s="126"/>
      <c r="Z438" s="126"/>
    </row>
    <row r="439" spans="1:26" ht="12.75" thickBot="1" x14ac:dyDescent="0.25">
      <c r="A439" s="115">
        <v>6224</v>
      </c>
      <c r="B439" s="146" t="s">
        <v>488</v>
      </c>
      <c r="C439" s="115"/>
      <c r="D439" s="115"/>
      <c r="E439" s="115"/>
      <c r="F439" s="116"/>
      <c r="G439" s="109">
        <f t="shared" si="115"/>
        <v>0</v>
      </c>
      <c r="H439" s="115"/>
      <c r="I439" s="115"/>
      <c r="J439" s="115"/>
      <c r="K439" s="115"/>
      <c r="L439" s="115"/>
      <c r="M439" s="110">
        <f t="shared" si="116"/>
        <v>0</v>
      </c>
      <c r="N439" s="112"/>
      <c r="O439" s="112"/>
      <c r="P439" s="112"/>
      <c r="Q439" s="108"/>
      <c r="R439" s="108"/>
      <c r="S439" s="108">
        <f t="shared" si="117"/>
        <v>0</v>
      </c>
      <c r="T439" s="106" t="e">
        <f t="shared" si="110"/>
        <v>#DIV/0!</v>
      </c>
      <c r="U439" s="126"/>
      <c r="V439" s="126"/>
      <c r="W439" s="126"/>
      <c r="X439" s="126"/>
      <c r="Y439" s="126"/>
      <c r="Z439" s="126"/>
    </row>
    <row r="440" spans="1:26" ht="12.75" thickBot="1" x14ac:dyDescent="0.25">
      <c r="A440" s="115">
        <v>6225</v>
      </c>
      <c r="B440" s="146" t="s">
        <v>465</v>
      </c>
      <c r="C440" s="115"/>
      <c r="D440" s="115"/>
      <c r="E440" s="115"/>
      <c r="F440" s="116"/>
      <c r="G440" s="109">
        <f t="shared" si="115"/>
        <v>0</v>
      </c>
      <c r="H440" s="115"/>
      <c r="I440" s="115"/>
      <c r="J440" s="115"/>
      <c r="K440" s="115"/>
      <c r="L440" s="115"/>
      <c r="M440" s="110">
        <f t="shared" si="116"/>
        <v>0</v>
      </c>
      <c r="N440" s="112"/>
      <c r="O440" s="112"/>
      <c r="P440" s="112"/>
      <c r="Q440" s="108"/>
      <c r="R440" s="108"/>
      <c r="S440" s="108">
        <f t="shared" si="117"/>
        <v>0</v>
      </c>
      <c r="T440" s="106" t="e">
        <f t="shared" si="110"/>
        <v>#DIV/0!</v>
      </c>
      <c r="U440" s="126"/>
      <c r="V440" s="126"/>
      <c r="W440" s="126"/>
      <c r="X440" s="126"/>
      <c r="Y440" s="126"/>
      <c r="Z440" s="126"/>
    </row>
    <row r="441" spans="1:26" ht="12.75" thickBot="1" x14ac:dyDescent="0.25">
      <c r="A441" s="115">
        <v>6226</v>
      </c>
      <c r="B441" s="146" t="s">
        <v>466</v>
      </c>
      <c r="C441" s="115"/>
      <c r="D441" s="115"/>
      <c r="E441" s="115"/>
      <c r="F441" s="116"/>
      <c r="G441" s="109">
        <f t="shared" si="115"/>
        <v>0</v>
      </c>
      <c r="H441" s="115"/>
      <c r="I441" s="115"/>
      <c r="J441" s="115"/>
      <c r="K441" s="115"/>
      <c r="L441" s="115"/>
      <c r="M441" s="110">
        <f t="shared" si="116"/>
        <v>0</v>
      </c>
      <c r="N441" s="112"/>
      <c r="O441" s="112"/>
      <c r="P441" s="112"/>
      <c r="Q441" s="108"/>
      <c r="R441" s="108"/>
      <c r="S441" s="108">
        <f t="shared" si="117"/>
        <v>0</v>
      </c>
      <c r="T441" s="106" t="e">
        <f t="shared" si="110"/>
        <v>#DIV/0!</v>
      </c>
      <c r="U441" s="126"/>
      <c r="V441" s="126"/>
      <c r="W441" s="126"/>
      <c r="X441" s="126"/>
      <c r="Y441" s="126"/>
      <c r="Z441" s="126"/>
    </row>
    <row r="442" spans="1:26" ht="12.75" thickBot="1" x14ac:dyDescent="0.25">
      <c r="A442" s="115">
        <v>6227</v>
      </c>
      <c r="B442" s="146" t="s">
        <v>467</v>
      </c>
      <c r="C442" s="115"/>
      <c r="D442" s="115"/>
      <c r="E442" s="115"/>
      <c r="F442" s="116"/>
      <c r="G442" s="109">
        <f t="shared" si="115"/>
        <v>0</v>
      </c>
      <c r="H442" s="115"/>
      <c r="I442" s="115"/>
      <c r="J442" s="115"/>
      <c r="K442" s="115"/>
      <c r="L442" s="115"/>
      <c r="M442" s="110">
        <f t="shared" si="116"/>
        <v>0</v>
      </c>
      <c r="N442" s="112"/>
      <c r="O442" s="112"/>
      <c r="P442" s="112"/>
      <c r="Q442" s="108"/>
      <c r="R442" s="108"/>
      <c r="S442" s="108">
        <f t="shared" si="117"/>
        <v>0</v>
      </c>
      <c r="T442" s="106" t="e">
        <f t="shared" si="110"/>
        <v>#DIV/0!</v>
      </c>
      <c r="U442" s="126"/>
      <c r="V442" s="126"/>
      <c r="W442" s="126"/>
      <c r="X442" s="126"/>
      <c r="Y442" s="126"/>
      <c r="Z442" s="126"/>
    </row>
    <row r="443" spans="1:26" ht="12.75" thickBot="1" x14ac:dyDescent="0.25">
      <c r="A443" s="115">
        <v>6228</v>
      </c>
      <c r="B443" s="146" t="s">
        <v>468</v>
      </c>
      <c r="C443" s="115"/>
      <c r="D443" s="115"/>
      <c r="E443" s="115"/>
      <c r="F443" s="116"/>
      <c r="G443" s="109">
        <f t="shared" si="115"/>
        <v>0</v>
      </c>
      <c r="H443" s="115"/>
      <c r="I443" s="115"/>
      <c r="J443" s="115"/>
      <c r="K443" s="115"/>
      <c r="L443" s="115"/>
      <c r="M443" s="110">
        <f t="shared" si="116"/>
        <v>0</v>
      </c>
      <c r="N443" s="112"/>
      <c r="O443" s="112"/>
      <c r="P443" s="112"/>
      <c r="Q443" s="108"/>
      <c r="R443" s="108"/>
      <c r="S443" s="108">
        <f t="shared" si="117"/>
        <v>0</v>
      </c>
      <c r="T443" s="106" t="e">
        <f t="shared" si="110"/>
        <v>#DIV/0!</v>
      </c>
      <c r="U443" s="126"/>
      <c r="V443" s="126"/>
      <c r="W443" s="126"/>
      <c r="X443" s="126"/>
      <c r="Y443" s="126"/>
      <c r="Z443" s="126"/>
    </row>
    <row r="444" spans="1:26" ht="24.75" thickBot="1" x14ac:dyDescent="0.25">
      <c r="A444" s="115">
        <v>6229</v>
      </c>
      <c r="B444" s="146" t="s">
        <v>489</v>
      </c>
      <c r="C444" s="115"/>
      <c r="D444" s="115"/>
      <c r="E444" s="115"/>
      <c r="F444" s="116"/>
      <c r="G444" s="109">
        <f t="shared" si="115"/>
        <v>0</v>
      </c>
      <c r="H444" s="115"/>
      <c r="I444" s="115"/>
      <c r="J444" s="115"/>
      <c r="K444" s="115"/>
      <c r="L444" s="115"/>
      <c r="M444" s="110">
        <f t="shared" si="116"/>
        <v>0</v>
      </c>
      <c r="N444" s="112"/>
      <c r="O444" s="112"/>
      <c r="P444" s="112"/>
      <c r="Q444" s="108"/>
      <c r="R444" s="108"/>
      <c r="S444" s="108">
        <f t="shared" si="117"/>
        <v>0</v>
      </c>
      <c r="T444" s="106" t="e">
        <f t="shared" si="110"/>
        <v>#DIV/0!</v>
      </c>
      <c r="U444" s="126"/>
      <c r="V444" s="126"/>
      <c r="W444" s="126"/>
      <c r="X444" s="126"/>
      <c r="Y444" s="126"/>
      <c r="Z444" s="126"/>
    </row>
    <row r="445" spans="1:26" ht="12.75" thickBot="1" x14ac:dyDescent="0.25">
      <c r="A445" s="115">
        <v>6231</v>
      </c>
      <c r="B445" s="146" t="s">
        <v>469</v>
      </c>
      <c r="C445" s="115"/>
      <c r="D445" s="115"/>
      <c r="E445" s="115"/>
      <c r="F445" s="116"/>
      <c r="G445" s="109">
        <f t="shared" si="115"/>
        <v>0</v>
      </c>
      <c r="H445" s="115"/>
      <c r="I445" s="115"/>
      <c r="J445" s="115"/>
      <c r="K445" s="115"/>
      <c r="L445" s="115"/>
      <c r="M445" s="110">
        <f t="shared" si="116"/>
        <v>0</v>
      </c>
      <c r="N445" s="112"/>
      <c r="O445" s="112"/>
      <c r="P445" s="112"/>
      <c r="Q445" s="108"/>
      <c r="R445" s="108"/>
      <c r="S445" s="108">
        <f t="shared" si="117"/>
        <v>0</v>
      </c>
      <c r="T445" s="106" t="e">
        <f t="shared" si="110"/>
        <v>#DIV/0!</v>
      </c>
      <c r="U445" s="126"/>
      <c r="V445" s="126"/>
      <c r="W445" s="126"/>
      <c r="X445" s="126"/>
      <c r="Y445" s="126"/>
      <c r="Z445" s="126"/>
    </row>
    <row r="446" spans="1:26" ht="24.75" thickBot="1" x14ac:dyDescent="0.25">
      <c r="A446" s="115">
        <v>6232</v>
      </c>
      <c r="B446" s="146" t="s">
        <v>470</v>
      </c>
      <c r="C446" s="115"/>
      <c r="D446" s="115"/>
      <c r="E446" s="115"/>
      <c r="F446" s="116"/>
      <c r="G446" s="109">
        <f t="shared" si="115"/>
        <v>0</v>
      </c>
      <c r="H446" s="115"/>
      <c r="I446" s="115"/>
      <c r="J446" s="115"/>
      <c r="K446" s="115"/>
      <c r="L446" s="115"/>
      <c r="M446" s="110">
        <f t="shared" si="116"/>
        <v>0</v>
      </c>
      <c r="N446" s="112"/>
      <c r="O446" s="112"/>
      <c r="P446" s="112"/>
      <c r="Q446" s="108"/>
      <c r="R446" s="108"/>
      <c r="S446" s="108">
        <f t="shared" si="117"/>
        <v>0</v>
      </c>
      <c r="T446" s="106" t="e">
        <f t="shared" si="110"/>
        <v>#DIV/0!</v>
      </c>
      <c r="U446" s="126"/>
      <c r="V446" s="126"/>
      <c r="W446" s="126"/>
      <c r="X446" s="126"/>
      <c r="Y446" s="126"/>
      <c r="Z446" s="126"/>
    </row>
    <row r="447" spans="1:26" ht="12.75" thickBot="1" x14ac:dyDescent="0.25">
      <c r="A447" s="115">
        <v>6233</v>
      </c>
      <c r="B447" s="146" t="s">
        <v>471</v>
      </c>
      <c r="C447" s="115"/>
      <c r="D447" s="115"/>
      <c r="E447" s="115"/>
      <c r="F447" s="116"/>
      <c r="G447" s="109">
        <f t="shared" si="115"/>
        <v>0</v>
      </c>
      <c r="H447" s="115"/>
      <c r="I447" s="115"/>
      <c r="J447" s="115"/>
      <c r="K447" s="115"/>
      <c r="L447" s="115"/>
      <c r="M447" s="110">
        <f t="shared" si="116"/>
        <v>0</v>
      </c>
      <c r="N447" s="112"/>
      <c r="O447" s="112"/>
      <c r="P447" s="112"/>
      <c r="Q447" s="108"/>
      <c r="R447" s="108"/>
      <c r="S447" s="108">
        <f t="shared" si="117"/>
        <v>0</v>
      </c>
      <c r="T447" s="106" t="e">
        <f t="shared" si="110"/>
        <v>#DIV/0!</v>
      </c>
      <c r="U447" s="126"/>
      <c r="V447" s="126"/>
      <c r="W447" s="126"/>
      <c r="X447" s="126"/>
      <c r="Y447" s="126"/>
      <c r="Z447" s="126"/>
    </row>
    <row r="448" spans="1:26" ht="12.75" thickBot="1" x14ac:dyDescent="0.25">
      <c r="A448" s="115">
        <v>6234</v>
      </c>
      <c r="B448" s="146" t="s">
        <v>472</v>
      </c>
      <c r="C448" s="115"/>
      <c r="D448" s="115"/>
      <c r="E448" s="115"/>
      <c r="F448" s="116"/>
      <c r="G448" s="109">
        <f t="shared" si="115"/>
        <v>0</v>
      </c>
      <c r="H448" s="115"/>
      <c r="I448" s="115"/>
      <c r="J448" s="115"/>
      <c r="K448" s="115"/>
      <c r="L448" s="115"/>
      <c r="M448" s="110">
        <f t="shared" si="116"/>
        <v>0</v>
      </c>
      <c r="N448" s="112"/>
      <c r="O448" s="112"/>
      <c r="P448" s="112"/>
      <c r="Q448" s="108"/>
      <c r="R448" s="108"/>
      <c r="S448" s="108">
        <f t="shared" si="117"/>
        <v>0</v>
      </c>
      <c r="T448" s="106" t="e">
        <f t="shared" si="110"/>
        <v>#DIV/0!</v>
      </c>
      <c r="U448" s="126"/>
      <c r="V448" s="126"/>
      <c r="W448" s="126"/>
      <c r="X448" s="126"/>
      <c r="Y448" s="126"/>
      <c r="Z448" s="126"/>
    </row>
    <row r="449" spans="1:26" ht="12.75" thickBot="1" x14ac:dyDescent="0.25">
      <c r="A449" s="115">
        <v>6241</v>
      </c>
      <c r="B449" s="146" t="s">
        <v>473</v>
      </c>
      <c r="C449" s="115"/>
      <c r="D449" s="115"/>
      <c r="E449" s="115"/>
      <c r="F449" s="116"/>
      <c r="G449" s="109">
        <f t="shared" si="115"/>
        <v>0</v>
      </c>
      <c r="H449" s="115"/>
      <c r="I449" s="115"/>
      <c r="J449" s="115"/>
      <c r="K449" s="115"/>
      <c r="L449" s="115"/>
      <c r="M449" s="110">
        <f t="shared" si="116"/>
        <v>0</v>
      </c>
      <c r="N449" s="112"/>
      <c r="O449" s="112"/>
      <c r="P449" s="112"/>
      <c r="Q449" s="108"/>
      <c r="R449" s="108"/>
      <c r="S449" s="108">
        <f t="shared" si="117"/>
        <v>0</v>
      </c>
      <c r="T449" s="106" t="e">
        <f t="shared" si="110"/>
        <v>#DIV/0!</v>
      </c>
      <c r="U449" s="126"/>
      <c r="V449" s="126"/>
      <c r="W449" s="126"/>
      <c r="X449" s="126"/>
      <c r="Y449" s="126"/>
      <c r="Z449" s="126"/>
    </row>
    <row r="450" spans="1:26" ht="12.75" thickBot="1" x14ac:dyDescent="0.25">
      <c r="A450" s="115">
        <v>6242</v>
      </c>
      <c r="B450" s="146" t="s">
        <v>474</v>
      </c>
      <c r="C450" s="115"/>
      <c r="D450" s="115"/>
      <c r="E450" s="115"/>
      <c r="F450" s="116"/>
      <c r="G450" s="109">
        <f t="shared" si="115"/>
        <v>0</v>
      </c>
      <c r="H450" s="115"/>
      <c r="I450" s="115"/>
      <c r="J450" s="115"/>
      <c r="K450" s="115"/>
      <c r="L450" s="115"/>
      <c r="M450" s="110">
        <f t="shared" si="116"/>
        <v>0</v>
      </c>
      <c r="N450" s="112"/>
      <c r="O450" s="112"/>
      <c r="P450" s="112"/>
      <c r="Q450" s="108"/>
      <c r="R450" s="108"/>
      <c r="S450" s="108">
        <f t="shared" si="117"/>
        <v>0</v>
      </c>
      <c r="T450" s="106" t="e">
        <f t="shared" si="110"/>
        <v>#DIV/0!</v>
      </c>
      <c r="U450" s="126"/>
      <c r="V450" s="126"/>
      <c r="W450" s="126"/>
      <c r="X450" s="126"/>
      <c r="Y450" s="126"/>
      <c r="Z450" s="126"/>
    </row>
    <row r="451" spans="1:26" ht="12.75" thickBot="1" x14ac:dyDescent="0.25">
      <c r="A451" s="115">
        <v>6251</v>
      </c>
      <c r="B451" s="146" t="s">
        <v>475</v>
      </c>
      <c r="C451" s="115"/>
      <c r="D451" s="115"/>
      <c r="E451" s="115"/>
      <c r="F451" s="116"/>
      <c r="G451" s="109">
        <f t="shared" si="115"/>
        <v>0</v>
      </c>
      <c r="H451" s="115"/>
      <c r="I451" s="115"/>
      <c r="J451" s="115"/>
      <c r="K451" s="115"/>
      <c r="L451" s="115"/>
      <c r="M451" s="110">
        <f t="shared" si="116"/>
        <v>0</v>
      </c>
      <c r="N451" s="112"/>
      <c r="O451" s="112"/>
      <c r="P451" s="112"/>
      <c r="Q451" s="108"/>
      <c r="R451" s="108"/>
      <c r="S451" s="108">
        <f t="shared" si="117"/>
        <v>0</v>
      </c>
      <c r="T451" s="106" t="e">
        <f t="shared" si="110"/>
        <v>#DIV/0!</v>
      </c>
      <c r="U451" s="126"/>
      <c r="V451" s="126"/>
      <c r="W451" s="126"/>
      <c r="X451" s="126"/>
      <c r="Y451" s="126"/>
      <c r="Z451" s="126"/>
    </row>
    <row r="452" spans="1:26" ht="24.75" thickBot="1" x14ac:dyDescent="0.25">
      <c r="A452" s="115">
        <v>6252</v>
      </c>
      <c r="B452" s="146" t="s">
        <v>476</v>
      </c>
      <c r="C452" s="115"/>
      <c r="D452" s="115"/>
      <c r="E452" s="115"/>
      <c r="F452" s="116"/>
      <c r="G452" s="109">
        <f t="shared" si="115"/>
        <v>0</v>
      </c>
      <c r="H452" s="115"/>
      <c r="I452" s="115"/>
      <c r="J452" s="115"/>
      <c r="K452" s="115"/>
      <c r="L452" s="115"/>
      <c r="M452" s="110">
        <f t="shared" si="116"/>
        <v>0</v>
      </c>
      <c r="N452" s="112"/>
      <c r="O452" s="112"/>
      <c r="P452" s="112"/>
      <c r="Q452" s="108"/>
      <c r="R452" s="108"/>
      <c r="S452" s="108">
        <f t="shared" si="117"/>
        <v>0</v>
      </c>
      <c r="T452" s="106" t="e">
        <f t="shared" si="110"/>
        <v>#DIV/0!</v>
      </c>
      <c r="U452" s="126"/>
      <c r="V452" s="126"/>
      <c r="W452" s="126"/>
      <c r="X452" s="126"/>
      <c r="Y452" s="126"/>
      <c r="Z452" s="126"/>
    </row>
    <row r="453" spans="1:26" ht="12.75" thickBot="1" x14ac:dyDescent="0.25">
      <c r="A453" s="115">
        <v>6253</v>
      </c>
      <c r="B453" s="146" t="s">
        <v>490</v>
      </c>
      <c r="C453" s="115"/>
      <c r="D453" s="115"/>
      <c r="E453" s="115"/>
      <c r="F453" s="116"/>
      <c r="G453" s="109">
        <f t="shared" si="115"/>
        <v>0</v>
      </c>
      <c r="H453" s="115"/>
      <c r="I453" s="115"/>
      <c r="J453" s="115"/>
      <c r="K453" s="115"/>
      <c r="L453" s="115"/>
      <c r="M453" s="110">
        <f t="shared" si="116"/>
        <v>0</v>
      </c>
      <c r="N453" s="112"/>
      <c r="O453" s="112"/>
      <c r="P453" s="112"/>
      <c r="Q453" s="108"/>
      <c r="R453" s="108"/>
      <c r="S453" s="108">
        <f t="shared" si="117"/>
        <v>0</v>
      </c>
      <c r="T453" s="106" t="e">
        <f t="shared" si="110"/>
        <v>#DIV/0!</v>
      </c>
      <c r="U453" s="126"/>
      <c r="V453" s="126"/>
      <c r="W453" s="126"/>
      <c r="X453" s="126"/>
      <c r="Y453" s="126"/>
      <c r="Z453" s="126"/>
    </row>
    <row r="454" spans="1:26" ht="12.75" thickBot="1" x14ac:dyDescent="0.25">
      <c r="A454" s="115">
        <v>6261</v>
      </c>
      <c r="B454" s="146" t="s">
        <v>478</v>
      </c>
      <c r="C454" s="115"/>
      <c r="D454" s="115"/>
      <c r="E454" s="115"/>
      <c r="F454" s="116"/>
      <c r="G454" s="109">
        <f t="shared" si="115"/>
        <v>0</v>
      </c>
      <c r="H454" s="115"/>
      <c r="I454" s="115"/>
      <c r="J454" s="115"/>
      <c r="K454" s="115"/>
      <c r="L454" s="115"/>
      <c r="M454" s="110">
        <f t="shared" si="116"/>
        <v>0</v>
      </c>
      <c r="N454" s="112"/>
      <c r="O454" s="112"/>
      <c r="P454" s="112"/>
      <c r="Q454" s="108"/>
      <c r="R454" s="108"/>
      <c r="S454" s="108">
        <f t="shared" si="117"/>
        <v>0</v>
      </c>
      <c r="T454" s="106" t="e">
        <f t="shared" si="110"/>
        <v>#DIV/0!</v>
      </c>
      <c r="U454" s="126"/>
      <c r="V454" s="126"/>
      <c r="W454" s="126"/>
      <c r="X454" s="126"/>
      <c r="Y454" s="126"/>
      <c r="Z454" s="126"/>
    </row>
    <row r="455" spans="1:26" ht="12.75" thickBot="1" x14ac:dyDescent="0.25">
      <c r="A455" s="115">
        <v>6262</v>
      </c>
      <c r="B455" s="146" t="s">
        <v>479</v>
      </c>
      <c r="C455" s="115"/>
      <c r="D455" s="115"/>
      <c r="E455" s="115"/>
      <c r="F455" s="116"/>
      <c r="G455" s="109">
        <f t="shared" si="115"/>
        <v>0</v>
      </c>
      <c r="H455" s="115"/>
      <c r="I455" s="115"/>
      <c r="J455" s="115"/>
      <c r="K455" s="115"/>
      <c r="L455" s="115"/>
      <c r="M455" s="110">
        <f t="shared" si="116"/>
        <v>0</v>
      </c>
      <c r="N455" s="112"/>
      <c r="O455" s="112"/>
      <c r="P455" s="112"/>
      <c r="Q455" s="108"/>
      <c r="R455" s="108"/>
      <c r="S455" s="108">
        <f t="shared" si="117"/>
        <v>0</v>
      </c>
      <c r="T455" s="106" t="e">
        <f t="shared" ref="T455:T518" si="118">S455/M455</f>
        <v>#DIV/0!</v>
      </c>
      <c r="U455" s="126"/>
      <c r="V455" s="126"/>
      <c r="W455" s="126"/>
      <c r="X455" s="126"/>
      <c r="Y455" s="126"/>
      <c r="Z455" s="126"/>
    </row>
    <row r="456" spans="1:26" ht="12.75" thickBot="1" x14ac:dyDescent="0.25">
      <c r="A456" s="115">
        <v>6263</v>
      </c>
      <c r="B456" s="146" t="s">
        <v>480</v>
      </c>
      <c r="C456" s="115"/>
      <c r="D456" s="115"/>
      <c r="E456" s="115"/>
      <c r="F456" s="116"/>
      <c r="G456" s="109">
        <f t="shared" si="115"/>
        <v>0</v>
      </c>
      <c r="H456" s="115"/>
      <c r="I456" s="115"/>
      <c r="J456" s="115"/>
      <c r="K456" s="115"/>
      <c r="L456" s="115"/>
      <c r="M456" s="110">
        <f t="shared" si="116"/>
        <v>0</v>
      </c>
      <c r="N456" s="112"/>
      <c r="O456" s="112"/>
      <c r="P456" s="112"/>
      <c r="Q456" s="108"/>
      <c r="R456" s="108"/>
      <c r="S456" s="108">
        <f t="shared" si="117"/>
        <v>0</v>
      </c>
      <c r="T456" s="106" t="e">
        <f t="shared" si="118"/>
        <v>#DIV/0!</v>
      </c>
      <c r="U456" s="126"/>
      <c r="V456" s="126"/>
      <c r="W456" s="126"/>
      <c r="X456" s="126"/>
      <c r="Y456" s="126"/>
      <c r="Z456" s="126"/>
    </row>
    <row r="457" spans="1:26" ht="12.75" thickBot="1" x14ac:dyDescent="0.25">
      <c r="A457" s="115">
        <v>6264</v>
      </c>
      <c r="B457" s="146" t="s">
        <v>481</v>
      </c>
      <c r="C457" s="115"/>
      <c r="D457" s="115"/>
      <c r="E457" s="115"/>
      <c r="F457" s="116"/>
      <c r="G457" s="109">
        <f t="shared" si="115"/>
        <v>0</v>
      </c>
      <c r="H457" s="115"/>
      <c r="I457" s="115"/>
      <c r="J457" s="115"/>
      <c r="K457" s="115"/>
      <c r="L457" s="115"/>
      <c r="M457" s="110">
        <f t="shared" si="116"/>
        <v>0</v>
      </c>
      <c r="N457" s="112"/>
      <c r="O457" s="112"/>
      <c r="P457" s="112"/>
      <c r="Q457" s="108"/>
      <c r="R457" s="108"/>
      <c r="S457" s="108">
        <f t="shared" si="117"/>
        <v>0</v>
      </c>
      <c r="T457" s="106" t="e">
        <f t="shared" si="118"/>
        <v>#DIV/0!</v>
      </c>
      <c r="U457" s="126"/>
      <c r="V457" s="126"/>
      <c r="W457" s="126"/>
      <c r="X457" s="126"/>
      <c r="Y457" s="126"/>
      <c r="Z457" s="126"/>
    </row>
    <row r="458" spans="1:26" ht="12.6" customHeight="1" thickBot="1" x14ac:dyDescent="0.3">
      <c r="A458" s="115">
        <v>6271</v>
      </c>
      <c r="B458" s="124" t="s">
        <v>482</v>
      </c>
      <c r="C458" s="115"/>
      <c r="D458" s="115"/>
      <c r="E458" s="115"/>
      <c r="F458" s="116"/>
      <c r="G458" s="109">
        <f t="shared" si="115"/>
        <v>0</v>
      </c>
      <c r="H458" s="115"/>
      <c r="I458" s="115"/>
      <c r="J458" s="115"/>
      <c r="K458" s="115"/>
      <c r="L458" s="115"/>
      <c r="M458" s="110">
        <f t="shared" si="116"/>
        <v>0</v>
      </c>
      <c r="N458" s="112"/>
      <c r="O458" s="112"/>
      <c r="P458" s="112"/>
      <c r="Q458" s="108"/>
      <c r="R458" s="108"/>
      <c r="S458" s="108">
        <f t="shared" si="117"/>
        <v>0</v>
      </c>
      <c r="T458" s="106" t="e">
        <f t="shared" si="118"/>
        <v>#DIV/0!</v>
      </c>
      <c r="U458" s="126"/>
      <c r="V458" s="126"/>
      <c r="W458" s="126"/>
      <c r="X458" s="126"/>
      <c r="Y458" s="126"/>
      <c r="Z458" s="126"/>
    </row>
    <row r="459" spans="1:26" ht="24.75" thickBot="1" x14ac:dyDescent="0.25">
      <c r="A459" s="115">
        <v>6291</v>
      </c>
      <c r="B459" s="146" t="s">
        <v>483</v>
      </c>
      <c r="C459" s="115"/>
      <c r="D459" s="115"/>
      <c r="E459" s="115"/>
      <c r="F459" s="116"/>
      <c r="G459" s="109">
        <f t="shared" si="115"/>
        <v>0</v>
      </c>
      <c r="H459" s="115"/>
      <c r="I459" s="115"/>
      <c r="J459" s="115"/>
      <c r="K459" s="115"/>
      <c r="L459" s="115"/>
      <c r="M459" s="110">
        <f t="shared" si="116"/>
        <v>0</v>
      </c>
      <c r="N459" s="112"/>
      <c r="O459" s="112"/>
      <c r="P459" s="112"/>
      <c r="Q459" s="108"/>
      <c r="R459" s="108"/>
      <c r="S459" s="108">
        <f t="shared" si="117"/>
        <v>0</v>
      </c>
      <c r="T459" s="106" t="e">
        <f t="shared" si="118"/>
        <v>#DIV/0!</v>
      </c>
      <c r="U459" s="126"/>
      <c r="V459" s="126"/>
      <c r="W459" s="126"/>
      <c r="X459" s="126"/>
      <c r="Y459" s="126"/>
      <c r="Z459" s="126"/>
    </row>
    <row r="460" spans="1:26" ht="12.75" thickBot="1" x14ac:dyDescent="0.25">
      <c r="A460" s="115">
        <v>6292</v>
      </c>
      <c r="B460" s="146" t="s">
        <v>491</v>
      </c>
      <c r="C460" s="115"/>
      <c r="D460" s="115"/>
      <c r="E460" s="115"/>
      <c r="F460" s="116"/>
      <c r="G460" s="109">
        <f t="shared" si="115"/>
        <v>0</v>
      </c>
      <c r="H460" s="115"/>
      <c r="I460" s="115"/>
      <c r="J460" s="115"/>
      <c r="K460" s="115"/>
      <c r="L460" s="115"/>
      <c r="M460" s="110">
        <f t="shared" si="116"/>
        <v>0</v>
      </c>
      <c r="N460" s="112"/>
      <c r="O460" s="112"/>
      <c r="P460" s="112"/>
      <c r="Q460" s="108"/>
      <c r="R460" s="108"/>
      <c r="S460" s="108">
        <f t="shared" si="117"/>
        <v>0</v>
      </c>
      <c r="T460" s="106" t="e">
        <f t="shared" si="118"/>
        <v>#DIV/0!</v>
      </c>
      <c r="U460" s="126"/>
      <c r="V460" s="126"/>
      <c r="W460" s="126"/>
      <c r="X460" s="126"/>
      <c r="Y460" s="126"/>
      <c r="Z460" s="126"/>
    </row>
    <row r="461" spans="1:26" ht="12.75" thickBot="1" x14ac:dyDescent="0.25">
      <c r="A461" s="115">
        <v>6293</v>
      </c>
      <c r="B461" s="146" t="s">
        <v>485</v>
      </c>
      <c r="C461" s="115"/>
      <c r="D461" s="115"/>
      <c r="E461" s="115"/>
      <c r="F461" s="116"/>
      <c r="G461" s="109">
        <f t="shared" si="115"/>
        <v>0</v>
      </c>
      <c r="H461" s="115"/>
      <c r="I461" s="115"/>
      <c r="J461" s="115"/>
      <c r="K461" s="115"/>
      <c r="L461" s="115"/>
      <c r="M461" s="110">
        <f t="shared" si="116"/>
        <v>0</v>
      </c>
      <c r="N461" s="112"/>
      <c r="O461" s="112"/>
      <c r="P461" s="112"/>
      <c r="Q461" s="108"/>
      <c r="R461" s="108"/>
      <c r="S461" s="108">
        <f t="shared" si="117"/>
        <v>0</v>
      </c>
      <c r="T461" s="106" t="e">
        <f t="shared" si="118"/>
        <v>#DIV/0!</v>
      </c>
      <c r="U461" s="126"/>
      <c r="V461" s="126"/>
      <c r="W461" s="126"/>
      <c r="X461" s="126"/>
      <c r="Y461" s="126"/>
      <c r="Z461" s="126"/>
    </row>
    <row r="462" spans="1:26" ht="12.75" thickBot="1" x14ac:dyDescent="0.25">
      <c r="A462" s="115">
        <v>6294</v>
      </c>
      <c r="B462" s="146" t="s">
        <v>486</v>
      </c>
      <c r="C462" s="115"/>
      <c r="D462" s="115"/>
      <c r="E462" s="115"/>
      <c r="F462" s="116"/>
      <c r="G462" s="109">
        <f t="shared" si="115"/>
        <v>0</v>
      </c>
      <c r="H462" s="115"/>
      <c r="I462" s="115"/>
      <c r="J462" s="115"/>
      <c r="K462" s="115"/>
      <c r="L462" s="115"/>
      <c r="M462" s="110">
        <f t="shared" si="116"/>
        <v>0</v>
      </c>
      <c r="N462" s="112"/>
      <c r="O462" s="112"/>
      <c r="P462" s="112"/>
      <c r="Q462" s="108"/>
      <c r="R462" s="108"/>
      <c r="S462" s="108">
        <f t="shared" si="117"/>
        <v>0</v>
      </c>
      <c r="T462" s="106" t="e">
        <f t="shared" si="118"/>
        <v>#DIV/0!</v>
      </c>
      <c r="U462" s="126"/>
      <c r="V462" s="126"/>
      <c r="W462" s="126"/>
      <c r="X462" s="126"/>
      <c r="Y462" s="126"/>
      <c r="Z462" s="126"/>
    </row>
    <row r="463" spans="1:26" ht="12.75" thickBot="1" x14ac:dyDescent="0.25">
      <c r="A463" s="115">
        <v>6295</v>
      </c>
      <c r="B463" s="146" t="s">
        <v>487</v>
      </c>
      <c r="C463" s="115"/>
      <c r="D463" s="115"/>
      <c r="E463" s="115"/>
      <c r="F463" s="116"/>
      <c r="G463" s="109">
        <f t="shared" si="115"/>
        <v>0</v>
      </c>
      <c r="H463" s="115"/>
      <c r="I463" s="115"/>
      <c r="J463" s="115"/>
      <c r="K463" s="115"/>
      <c r="L463" s="115"/>
      <c r="M463" s="110">
        <f t="shared" si="116"/>
        <v>0</v>
      </c>
      <c r="N463" s="112"/>
      <c r="O463" s="112"/>
      <c r="P463" s="112"/>
      <c r="Q463" s="108"/>
      <c r="R463" s="108"/>
      <c r="S463" s="108">
        <f t="shared" si="117"/>
        <v>0</v>
      </c>
      <c r="T463" s="106" t="e">
        <f t="shared" si="118"/>
        <v>#DIV/0!</v>
      </c>
      <c r="U463" s="126"/>
      <c r="V463" s="126"/>
      <c r="W463" s="126"/>
      <c r="X463" s="126"/>
      <c r="Y463" s="126"/>
      <c r="Z463" s="126"/>
    </row>
    <row r="464" spans="1:26" ht="12.75" thickBot="1" x14ac:dyDescent="0.25">
      <c r="A464" s="115">
        <v>6311</v>
      </c>
      <c r="B464" s="146" t="s">
        <v>492</v>
      </c>
      <c r="C464" s="115"/>
      <c r="D464" s="115"/>
      <c r="E464" s="115"/>
      <c r="F464" s="116"/>
      <c r="G464" s="109">
        <f t="shared" si="115"/>
        <v>0</v>
      </c>
      <c r="H464" s="115"/>
      <c r="I464" s="115"/>
      <c r="J464" s="115"/>
      <c r="K464" s="115"/>
      <c r="L464" s="115"/>
      <c r="M464" s="110">
        <f t="shared" si="116"/>
        <v>0</v>
      </c>
      <c r="N464" s="112"/>
      <c r="O464" s="112"/>
      <c r="P464" s="112"/>
      <c r="Q464" s="108"/>
      <c r="R464" s="108"/>
      <c r="S464" s="108">
        <f t="shared" si="117"/>
        <v>0</v>
      </c>
      <c r="T464" s="106" t="e">
        <f t="shared" si="118"/>
        <v>#DIV/0!</v>
      </c>
      <c r="U464" s="126"/>
      <c r="V464" s="126"/>
      <c r="W464" s="126"/>
      <c r="X464" s="126"/>
      <c r="Y464" s="126"/>
      <c r="Z464" s="126"/>
    </row>
    <row r="465" spans="1:26" ht="12.75" thickBot="1" x14ac:dyDescent="0.25">
      <c r="A465" s="115">
        <v>6321</v>
      </c>
      <c r="B465" s="146" t="s">
        <v>493</v>
      </c>
      <c r="C465" s="115"/>
      <c r="D465" s="115"/>
      <c r="E465" s="115"/>
      <c r="F465" s="116"/>
      <c r="G465" s="109">
        <f t="shared" si="115"/>
        <v>0</v>
      </c>
      <c r="H465" s="115"/>
      <c r="I465" s="115"/>
      <c r="J465" s="115"/>
      <c r="K465" s="115"/>
      <c r="L465" s="115"/>
      <c r="M465" s="110">
        <f t="shared" si="116"/>
        <v>0</v>
      </c>
      <c r="N465" s="112"/>
      <c r="O465" s="112"/>
      <c r="P465" s="112"/>
      <c r="Q465" s="108"/>
      <c r="R465" s="108"/>
      <c r="S465" s="108">
        <f t="shared" si="117"/>
        <v>0</v>
      </c>
      <c r="T465" s="106" t="e">
        <f t="shared" si="118"/>
        <v>#DIV/0!</v>
      </c>
      <c r="U465" s="126"/>
      <c r="V465" s="126"/>
      <c r="W465" s="126"/>
      <c r="X465" s="126"/>
      <c r="Y465" s="126"/>
      <c r="Z465" s="126"/>
    </row>
    <row r="466" spans="1:26" ht="12.75" thickBot="1" x14ac:dyDescent="0.3">
      <c r="A466" s="153">
        <v>7000</v>
      </c>
      <c r="B466" s="154" t="s">
        <v>652</v>
      </c>
      <c r="C466" s="138">
        <f>SUM(C467:C507)</f>
        <v>0</v>
      </c>
      <c r="D466" s="138">
        <f t="shared" ref="D466:F466" si="119">SUM(D467:D507)</f>
        <v>0</v>
      </c>
      <c r="E466" s="138">
        <f t="shared" si="119"/>
        <v>0</v>
      </c>
      <c r="F466" s="138">
        <f t="shared" si="119"/>
        <v>0</v>
      </c>
      <c r="G466" s="138">
        <f>SUM(C466:F466)</f>
        <v>0</v>
      </c>
      <c r="H466" s="138">
        <f>SUM(H467:H507)</f>
        <v>0</v>
      </c>
      <c r="I466" s="138">
        <f t="shared" ref="I466:L466" si="120">SUM(I467:I507)</f>
        <v>0</v>
      </c>
      <c r="J466" s="138">
        <f t="shared" si="120"/>
        <v>0</v>
      </c>
      <c r="K466" s="138">
        <f t="shared" si="120"/>
        <v>0</v>
      </c>
      <c r="L466" s="138">
        <f t="shared" si="120"/>
        <v>0</v>
      </c>
      <c r="M466" s="138">
        <f>SUM(H466:L466)</f>
        <v>0</v>
      </c>
      <c r="N466" s="311">
        <f>SUM(N467:N507)</f>
        <v>0</v>
      </c>
      <c r="O466" s="311">
        <f t="shared" ref="O466:R466" si="121">SUM(O467:O507)</f>
        <v>0</v>
      </c>
      <c r="P466" s="311">
        <f t="shared" si="121"/>
        <v>0</v>
      </c>
      <c r="Q466" s="311">
        <f t="shared" si="121"/>
        <v>0</v>
      </c>
      <c r="R466" s="311">
        <f t="shared" si="121"/>
        <v>0</v>
      </c>
      <c r="S466" s="138">
        <f>SUM(N466:R466)</f>
        <v>0</v>
      </c>
      <c r="T466" s="106" t="e">
        <f t="shared" si="118"/>
        <v>#DIV/0!</v>
      </c>
      <c r="U466" s="139">
        <f>SUM(U467:U507)</f>
        <v>0</v>
      </c>
      <c r="V466" s="139">
        <f t="shared" ref="V466:Y466" si="122">SUM(V467:V507)</f>
        <v>0</v>
      </c>
      <c r="W466" s="139">
        <f t="shared" si="122"/>
        <v>0</v>
      </c>
      <c r="X466" s="139">
        <f t="shared" si="122"/>
        <v>0</v>
      </c>
      <c r="Y466" s="139">
        <f t="shared" si="122"/>
        <v>0</v>
      </c>
      <c r="Z466" s="139">
        <f>SUM(U466:Y466)</f>
        <v>0</v>
      </c>
    </row>
    <row r="467" spans="1:26" ht="24.75" thickBot="1" x14ac:dyDescent="0.25">
      <c r="A467" s="115">
        <v>7111</v>
      </c>
      <c r="B467" s="146" t="s">
        <v>494</v>
      </c>
      <c r="C467" s="115"/>
      <c r="D467" s="115"/>
      <c r="E467" s="115"/>
      <c r="F467" s="115"/>
      <c r="G467" s="114">
        <f>SUM(C467:E467)</f>
        <v>0</v>
      </c>
      <c r="H467" s="115"/>
      <c r="I467" s="115"/>
      <c r="J467" s="115"/>
      <c r="K467" s="115"/>
      <c r="L467" s="115"/>
      <c r="M467" s="127">
        <f>SUM(H467:L467)</f>
        <v>0</v>
      </c>
      <c r="N467" s="112"/>
      <c r="O467" s="112"/>
      <c r="P467" s="112"/>
      <c r="Q467" s="112"/>
      <c r="R467" s="112"/>
      <c r="S467" s="112">
        <f>SUM(N467:P467)</f>
        <v>0</v>
      </c>
      <c r="T467" s="106" t="e">
        <f t="shared" si="118"/>
        <v>#DIV/0!</v>
      </c>
      <c r="U467" s="126"/>
      <c r="V467" s="126"/>
      <c r="W467" s="126"/>
      <c r="X467" s="126"/>
      <c r="Y467" s="126"/>
      <c r="Z467" s="126">
        <f>SUM(U467:W467)</f>
        <v>0</v>
      </c>
    </row>
    <row r="468" spans="1:26" ht="24.75" thickBot="1" x14ac:dyDescent="0.25">
      <c r="A468" s="115">
        <v>7112</v>
      </c>
      <c r="B468" s="146" t="s">
        <v>495</v>
      </c>
      <c r="C468" s="115"/>
      <c r="D468" s="115"/>
      <c r="E468" s="115"/>
      <c r="F468" s="115"/>
      <c r="G468" s="114">
        <f t="shared" ref="G468:G507" si="123">SUM(C468:E468)</f>
        <v>0</v>
      </c>
      <c r="H468" s="115"/>
      <c r="I468" s="115"/>
      <c r="J468" s="115"/>
      <c r="K468" s="115"/>
      <c r="L468" s="115"/>
      <c r="M468" s="127">
        <f t="shared" ref="M468:M507" si="124">SUM(H468:L468)</f>
        <v>0</v>
      </c>
      <c r="N468" s="112"/>
      <c r="O468" s="112"/>
      <c r="P468" s="112"/>
      <c r="Q468" s="112"/>
      <c r="R468" s="112"/>
      <c r="S468" s="112">
        <f t="shared" ref="S468:S507" si="125">SUM(N468:P468)</f>
        <v>0</v>
      </c>
      <c r="T468" s="106" t="e">
        <f t="shared" si="118"/>
        <v>#DIV/0!</v>
      </c>
      <c r="U468" s="126"/>
      <c r="V468" s="126"/>
      <c r="W468" s="126"/>
      <c r="X468" s="126"/>
      <c r="Y468" s="126"/>
      <c r="Z468" s="126">
        <f t="shared" ref="Z468:Z507" si="126">SUM(U468:W468)</f>
        <v>0</v>
      </c>
    </row>
    <row r="469" spans="1:26" ht="24.75" thickBot="1" x14ac:dyDescent="0.25">
      <c r="A469" s="115">
        <v>7121</v>
      </c>
      <c r="B469" s="146" t="s">
        <v>496</v>
      </c>
      <c r="C469" s="115"/>
      <c r="D469" s="115"/>
      <c r="E469" s="115"/>
      <c r="F469" s="115"/>
      <c r="G469" s="114">
        <f t="shared" si="123"/>
        <v>0</v>
      </c>
      <c r="H469" s="115"/>
      <c r="I469" s="115"/>
      <c r="J469" s="115"/>
      <c r="K469" s="115"/>
      <c r="L469" s="115"/>
      <c r="M469" s="127">
        <f t="shared" si="124"/>
        <v>0</v>
      </c>
      <c r="N469" s="112"/>
      <c r="O469" s="112"/>
      <c r="P469" s="112"/>
      <c r="Q469" s="112"/>
      <c r="R469" s="112"/>
      <c r="S469" s="112">
        <f t="shared" si="125"/>
        <v>0</v>
      </c>
      <c r="T469" s="106" t="e">
        <f t="shared" si="118"/>
        <v>#DIV/0!</v>
      </c>
      <c r="U469" s="126"/>
      <c r="V469" s="126"/>
      <c r="W469" s="126"/>
      <c r="X469" s="126"/>
      <c r="Y469" s="126"/>
      <c r="Z469" s="126">
        <f t="shared" si="126"/>
        <v>0</v>
      </c>
    </row>
    <row r="470" spans="1:26" ht="36.75" thickBot="1" x14ac:dyDescent="0.25">
      <c r="A470" s="115">
        <v>7211</v>
      </c>
      <c r="B470" s="146" t="s">
        <v>497</v>
      </c>
      <c r="C470" s="115"/>
      <c r="D470" s="115"/>
      <c r="E470" s="115"/>
      <c r="F470" s="115"/>
      <c r="G470" s="114">
        <f t="shared" si="123"/>
        <v>0</v>
      </c>
      <c r="H470" s="115"/>
      <c r="I470" s="115"/>
      <c r="J470" s="115"/>
      <c r="K470" s="115"/>
      <c r="L470" s="115"/>
      <c r="M470" s="127">
        <f t="shared" si="124"/>
        <v>0</v>
      </c>
      <c r="N470" s="112"/>
      <c r="O470" s="112"/>
      <c r="P470" s="112"/>
      <c r="Q470" s="112"/>
      <c r="R470" s="112"/>
      <c r="S470" s="112">
        <f t="shared" si="125"/>
        <v>0</v>
      </c>
      <c r="T470" s="106" t="e">
        <f t="shared" si="118"/>
        <v>#DIV/0!</v>
      </c>
      <c r="U470" s="126"/>
      <c r="V470" s="126"/>
      <c r="W470" s="126"/>
      <c r="X470" s="126"/>
      <c r="Y470" s="126"/>
      <c r="Z470" s="126">
        <f t="shared" si="126"/>
        <v>0</v>
      </c>
    </row>
    <row r="471" spans="1:26" ht="36.75" thickBot="1" x14ac:dyDescent="0.25">
      <c r="A471" s="115">
        <v>7221</v>
      </c>
      <c r="B471" s="146" t="s">
        <v>498</v>
      </c>
      <c r="C471" s="115"/>
      <c r="D471" s="115"/>
      <c r="E471" s="115"/>
      <c r="F471" s="115"/>
      <c r="G471" s="114">
        <f t="shared" si="123"/>
        <v>0</v>
      </c>
      <c r="H471" s="115"/>
      <c r="I471" s="115"/>
      <c r="J471" s="115"/>
      <c r="K471" s="115"/>
      <c r="L471" s="115"/>
      <c r="M471" s="127">
        <f t="shared" si="124"/>
        <v>0</v>
      </c>
      <c r="N471" s="112"/>
      <c r="O471" s="112"/>
      <c r="P471" s="112"/>
      <c r="Q471" s="112"/>
      <c r="R471" s="112"/>
      <c r="S471" s="112">
        <f t="shared" si="125"/>
        <v>0</v>
      </c>
      <c r="T471" s="106" t="e">
        <f t="shared" si="118"/>
        <v>#DIV/0!</v>
      </c>
      <c r="U471" s="126"/>
      <c r="V471" s="126"/>
      <c r="W471" s="126"/>
      <c r="X471" s="126"/>
      <c r="Y471" s="126"/>
      <c r="Z471" s="126">
        <f t="shared" si="126"/>
        <v>0</v>
      </c>
    </row>
    <row r="472" spans="1:26" ht="36.75" thickBot="1" x14ac:dyDescent="0.25">
      <c r="A472" s="115">
        <v>7231</v>
      </c>
      <c r="B472" s="146" t="s">
        <v>499</v>
      </c>
      <c r="C472" s="115"/>
      <c r="D472" s="115"/>
      <c r="E472" s="115"/>
      <c r="F472" s="115"/>
      <c r="G472" s="114">
        <f t="shared" si="123"/>
        <v>0</v>
      </c>
      <c r="H472" s="115"/>
      <c r="I472" s="115"/>
      <c r="J472" s="115"/>
      <c r="K472" s="115"/>
      <c r="L472" s="115"/>
      <c r="M472" s="127">
        <f t="shared" si="124"/>
        <v>0</v>
      </c>
      <c r="N472" s="112"/>
      <c r="O472" s="112"/>
      <c r="P472" s="112"/>
      <c r="Q472" s="112"/>
      <c r="R472" s="112"/>
      <c r="S472" s="112">
        <f t="shared" si="125"/>
        <v>0</v>
      </c>
      <c r="T472" s="106" t="e">
        <f t="shared" si="118"/>
        <v>#DIV/0!</v>
      </c>
      <c r="U472" s="126"/>
      <c r="V472" s="126"/>
      <c r="W472" s="126"/>
      <c r="X472" s="126"/>
      <c r="Y472" s="126"/>
      <c r="Z472" s="126">
        <f t="shared" si="126"/>
        <v>0</v>
      </c>
    </row>
    <row r="473" spans="1:26" ht="24.75" thickBot="1" x14ac:dyDescent="0.25">
      <c r="A473" s="115">
        <v>7241</v>
      </c>
      <c r="B473" s="146" t="s">
        <v>500</v>
      </c>
      <c r="C473" s="115"/>
      <c r="D473" s="115"/>
      <c r="E473" s="115"/>
      <c r="F473" s="115"/>
      <c r="G473" s="114">
        <f t="shared" si="123"/>
        <v>0</v>
      </c>
      <c r="H473" s="115"/>
      <c r="I473" s="115"/>
      <c r="J473" s="115"/>
      <c r="K473" s="115"/>
      <c r="L473" s="115"/>
      <c r="M473" s="127">
        <f t="shared" si="124"/>
        <v>0</v>
      </c>
      <c r="N473" s="112"/>
      <c r="O473" s="112"/>
      <c r="P473" s="112"/>
      <c r="Q473" s="112"/>
      <c r="R473" s="112"/>
      <c r="S473" s="112">
        <f t="shared" si="125"/>
        <v>0</v>
      </c>
      <c r="T473" s="106" t="e">
        <f t="shared" si="118"/>
        <v>#DIV/0!</v>
      </c>
      <c r="U473" s="126"/>
      <c r="V473" s="126"/>
      <c r="W473" s="126"/>
      <c r="X473" s="126"/>
      <c r="Y473" s="126"/>
      <c r="Z473" s="126">
        <f t="shared" si="126"/>
        <v>0</v>
      </c>
    </row>
    <row r="474" spans="1:26" ht="24.75" thickBot="1" x14ac:dyDescent="0.25">
      <c r="A474" s="115">
        <v>7251</v>
      </c>
      <c r="B474" s="146" t="s">
        <v>501</v>
      </c>
      <c r="C474" s="115"/>
      <c r="D474" s="115"/>
      <c r="E474" s="115"/>
      <c r="F474" s="115"/>
      <c r="G474" s="114">
        <f t="shared" si="123"/>
        <v>0</v>
      </c>
      <c r="H474" s="115"/>
      <c r="I474" s="115"/>
      <c r="J474" s="115"/>
      <c r="K474" s="115"/>
      <c r="L474" s="115"/>
      <c r="M474" s="127">
        <f t="shared" si="124"/>
        <v>0</v>
      </c>
      <c r="N474" s="112"/>
      <c r="O474" s="112"/>
      <c r="P474" s="112"/>
      <c r="Q474" s="112"/>
      <c r="R474" s="112"/>
      <c r="S474" s="112">
        <f t="shared" si="125"/>
        <v>0</v>
      </c>
      <c r="T474" s="106" t="e">
        <f t="shared" si="118"/>
        <v>#DIV/0!</v>
      </c>
      <c r="U474" s="126"/>
      <c r="V474" s="126"/>
      <c r="W474" s="126"/>
      <c r="X474" s="126"/>
      <c r="Y474" s="126"/>
      <c r="Z474" s="126">
        <f t="shared" si="126"/>
        <v>0</v>
      </c>
    </row>
    <row r="475" spans="1:26" ht="24.75" thickBot="1" x14ac:dyDescent="0.25">
      <c r="A475" s="115">
        <v>7261</v>
      </c>
      <c r="B475" s="146" t="s">
        <v>502</v>
      </c>
      <c r="C475" s="115"/>
      <c r="D475" s="115"/>
      <c r="E475" s="115"/>
      <c r="F475" s="115"/>
      <c r="G475" s="114">
        <f t="shared" si="123"/>
        <v>0</v>
      </c>
      <c r="H475" s="115"/>
      <c r="I475" s="115"/>
      <c r="J475" s="115"/>
      <c r="K475" s="115"/>
      <c r="L475" s="115"/>
      <c r="M475" s="127">
        <f t="shared" si="124"/>
        <v>0</v>
      </c>
      <c r="N475" s="112"/>
      <c r="O475" s="112"/>
      <c r="P475" s="112"/>
      <c r="Q475" s="112"/>
      <c r="R475" s="112"/>
      <c r="S475" s="112">
        <f t="shared" si="125"/>
        <v>0</v>
      </c>
      <c r="T475" s="106" t="e">
        <f t="shared" si="118"/>
        <v>#DIV/0!</v>
      </c>
      <c r="U475" s="126"/>
      <c r="V475" s="126"/>
      <c r="W475" s="126"/>
      <c r="X475" s="126"/>
      <c r="Y475" s="126"/>
      <c r="Z475" s="126">
        <f t="shared" si="126"/>
        <v>0</v>
      </c>
    </row>
    <row r="476" spans="1:26" ht="24.75" thickBot="1" x14ac:dyDescent="0.25">
      <c r="A476" s="115">
        <v>7271</v>
      </c>
      <c r="B476" s="146" t="s">
        <v>503</v>
      </c>
      <c r="C476" s="115"/>
      <c r="D476" s="115"/>
      <c r="E476" s="115"/>
      <c r="F476" s="115"/>
      <c r="G476" s="114">
        <f t="shared" si="123"/>
        <v>0</v>
      </c>
      <c r="H476" s="115"/>
      <c r="I476" s="115"/>
      <c r="J476" s="115"/>
      <c r="K476" s="115"/>
      <c r="L476" s="115"/>
      <c r="M476" s="127">
        <f t="shared" si="124"/>
        <v>0</v>
      </c>
      <c r="N476" s="112"/>
      <c r="O476" s="112"/>
      <c r="P476" s="112"/>
      <c r="Q476" s="112"/>
      <c r="R476" s="112"/>
      <c r="S476" s="112">
        <f t="shared" si="125"/>
        <v>0</v>
      </c>
      <c r="T476" s="106" t="e">
        <f t="shared" si="118"/>
        <v>#DIV/0!</v>
      </c>
      <c r="U476" s="126"/>
      <c r="V476" s="126"/>
      <c r="W476" s="126"/>
      <c r="X476" s="126"/>
      <c r="Y476" s="126"/>
      <c r="Z476" s="126">
        <f t="shared" si="126"/>
        <v>0</v>
      </c>
    </row>
    <row r="477" spans="1:26" ht="24.75" thickBot="1" x14ac:dyDescent="0.25">
      <c r="A477" s="115">
        <v>7281</v>
      </c>
      <c r="B477" s="146" t="s">
        <v>504</v>
      </c>
      <c r="C477" s="115"/>
      <c r="D477" s="115"/>
      <c r="E477" s="115"/>
      <c r="F477" s="115"/>
      <c r="G477" s="114">
        <f t="shared" si="123"/>
        <v>0</v>
      </c>
      <c r="H477" s="115"/>
      <c r="I477" s="115"/>
      <c r="J477" s="115"/>
      <c r="K477" s="115"/>
      <c r="L477" s="115"/>
      <c r="M477" s="127">
        <f t="shared" si="124"/>
        <v>0</v>
      </c>
      <c r="N477" s="112"/>
      <c r="O477" s="112"/>
      <c r="P477" s="112"/>
      <c r="Q477" s="112"/>
      <c r="R477" s="112"/>
      <c r="S477" s="112">
        <f t="shared" si="125"/>
        <v>0</v>
      </c>
      <c r="T477" s="106" t="e">
        <f t="shared" si="118"/>
        <v>#DIV/0!</v>
      </c>
      <c r="U477" s="126"/>
      <c r="V477" s="126"/>
      <c r="W477" s="126"/>
      <c r="X477" s="126"/>
      <c r="Y477" s="126"/>
      <c r="Z477" s="126">
        <f t="shared" si="126"/>
        <v>0</v>
      </c>
    </row>
    <row r="478" spans="1:26" ht="24.75" thickBot="1" x14ac:dyDescent="0.25">
      <c r="A478" s="115">
        <v>7291</v>
      </c>
      <c r="B478" s="146" t="s">
        <v>505</v>
      </c>
      <c r="C478" s="115"/>
      <c r="D478" s="115"/>
      <c r="E478" s="115"/>
      <c r="F478" s="115"/>
      <c r="G478" s="114">
        <f t="shared" si="123"/>
        <v>0</v>
      </c>
      <c r="H478" s="115"/>
      <c r="I478" s="115"/>
      <c r="J478" s="115"/>
      <c r="K478" s="115"/>
      <c r="L478" s="115"/>
      <c r="M478" s="127">
        <f t="shared" si="124"/>
        <v>0</v>
      </c>
      <c r="N478" s="112"/>
      <c r="O478" s="112"/>
      <c r="P478" s="112"/>
      <c r="Q478" s="112"/>
      <c r="R478" s="112"/>
      <c r="S478" s="112">
        <f t="shared" si="125"/>
        <v>0</v>
      </c>
      <c r="T478" s="106" t="e">
        <f t="shared" si="118"/>
        <v>#DIV/0!</v>
      </c>
      <c r="U478" s="126"/>
      <c r="V478" s="126"/>
      <c r="W478" s="126"/>
      <c r="X478" s="126"/>
      <c r="Y478" s="126"/>
      <c r="Z478" s="126">
        <f t="shared" si="126"/>
        <v>0</v>
      </c>
    </row>
    <row r="479" spans="1:26" ht="36.75" thickBot="1" x14ac:dyDescent="0.25">
      <c r="A479" s="115">
        <v>7411</v>
      </c>
      <c r="B479" s="146" t="s">
        <v>506</v>
      </c>
      <c r="C479" s="115"/>
      <c r="D479" s="115"/>
      <c r="E479" s="115"/>
      <c r="F479" s="115"/>
      <c r="G479" s="114">
        <f t="shared" si="123"/>
        <v>0</v>
      </c>
      <c r="H479" s="115"/>
      <c r="I479" s="115"/>
      <c r="J479" s="115"/>
      <c r="K479" s="115"/>
      <c r="L479" s="115"/>
      <c r="M479" s="127">
        <f t="shared" si="124"/>
        <v>0</v>
      </c>
      <c r="N479" s="112"/>
      <c r="O479" s="112"/>
      <c r="P479" s="112"/>
      <c r="Q479" s="112"/>
      <c r="R479" s="112"/>
      <c r="S479" s="112">
        <f t="shared" si="125"/>
        <v>0</v>
      </c>
      <c r="T479" s="106" t="e">
        <f t="shared" si="118"/>
        <v>#DIV/0!</v>
      </c>
      <c r="U479" s="126"/>
      <c r="V479" s="126"/>
      <c r="W479" s="126"/>
      <c r="X479" s="126"/>
      <c r="Y479" s="126"/>
      <c r="Z479" s="126">
        <f t="shared" si="126"/>
        <v>0</v>
      </c>
    </row>
    <row r="480" spans="1:26" ht="36.75" thickBot="1" x14ac:dyDescent="0.25">
      <c r="A480" s="115">
        <v>7421</v>
      </c>
      <c r="B480" s="146" t="s">
        <v>507</v>
      </c>
      <c r="C480" s="115"/>
      <c r="D480" s="115"/>
      <c r="E480" s="115"/>
      <c r="F480" s="115"/>
      <c r="G480" s="114">
        <f t="shared" si="123"/>
        <v>0</v>
      </c>
      <c r="H480" s="115"/>
      <c r="I480" s="115"/>
      <c r="J480" s="115"/>
      <c r="K480" s="115"/>
      <c r="L480" s="115"/>
      <c r="M480" s="127">
        <f t="shared" si="124"/>
        <v>0</v>
      </c>
      <c r="N480" s="112"/>
      <c r="O480" s="112"/>
      <c r="P480" s="112"/>
      <c r="Q480" s="112"/>
      <c r="R480" s="112"/>
      <c r="S480" s="112">
        <f t="shared" si="125"/>
        <v>0</v>
      </c>
      <c r="T480" s="106" t="e">
        <f t="shared" si="118"/>
        <v>#DIV/0!</v>
      </c>
      <c r="U480" s="126"/>
      <c r="V480" s="126"/>
      <c r="W480" s="126"/>
      <c r="X480" s="126"/>
      <c r="Y480" s="126"/>
      <c r="Z480" s="126">
        <f t="shared" si="126"/>
        <v>0</v>
      </c>
    </row>
    <row r="481" spans="1:26" ht="24.75" thickBot="1" x14ac:dyDescent="0.25">
      <c r="A481" s="115">
        <v>7431</v>
      </c>
      <c r="B481" s="146" t="s">
        <v>508</v>
      </c>
      <c r="C481" s="115"/>
      <c r="D481" s="115"/>
      <c r="E481" s="115"/>
      <c r="F481" s="115"/>
      <c r="G481" s="114">
        <f t="shared" si="123"/>
        <v>0</v>
      </c>
      <c r="H481" s="115"/>
      <c r="I481" s="115"/>
      <c r="J481" s="115"/>
      <c r="K481" s="115"/>
      <c r="L481" s="115"/>
      <c r="M481" s="127">
        <f t="shared" si="124"/>
        <v>0</v>
      </c>
      <c r="N481" s="112"/>
      <c r="O481" s="112"/>
      <c r="P481" s="112"/>
      <c r="Q481" s="112"/>
      <c r="R481" s="112"/>
      <c r="S481" s="112">
        <f t="shared" si="125"/>
        <v>0</v>
      </c>
      <c r="T481" s="106" t="e">
        <f t="shared" si="118"/>
        <v>#DIV/0!</v>
      </c>
      <c r="U481" s="126"/>
      <c r="V481" s="126"/>
      <c r="W481" s="126"/>
      <c r="X481" s="126"/>
      <c r="Y481" s="126"/>
      <c r="Z481" s="126">
        <f t="shared" si="126"/>
        <v>0</v>
      </c>
    </row>
    <row r="482" spans="1:26" ht="30.75" customHeight="1" thickBot="1" x14ac:dyDescent="0.3">
      <c r="A482" s="115">
        <v>7441</v>
      </c>
      <c r="B482" s="124" t="s">
        <v>509</v>
      </c>
      <c r="C482" s="115"/>
      <c r="D482" s="115"/>
      <c r="E482" s="115"/>
      <c r="F482" s="115"/>
      <c r="G482" s="114">
        <f t="shared" si="123"/>
        <v>0</v>
      </c>
      <c r="H482" s="115"/>
      <c r="I482" s="115"/>
      <c r="J482" s="115"/>
      <c r="K482" s="115"/>
      <c r="L482" s="115"/>
      <c r="M482" s="127">
        <f t="shared" si="124"/>
        <v>0</v>
      </c>
      <c r="N482" s="112"/>
      <c r="O482" s="112"/>
      <c r="P482" s="112"/>
      <c r="Q482" s="112"/>
      <c r="R482" s="112"/>
      <c r="S482" s="112">
        <f t="shared" si="125"/>
        <v>0</v>
      </c>
      <c r="T482" s="106" t="e">
        <f t="shared" si="118"/>
        <v>#DIV/0!</v>
      </c>
      <c r="U482" s="126"/>
      <c r="V482" s="126"/>
      <c r="W482" s="126"/>
      <c r="X482" s="126"/>
      <c r="Y482" s="126"/>
      <c r="Z482" s="126">
        <f t="shared" si="126"/>
        <v>0</v>
      </c>
    </row>
    <row r="483" spans="1:26" ht="24.75" thickBot="1" x14ac:dyDescent="0.25">
      <c r="A483" s="115">
        <v>7451</v>
      </c>
      <c r="B483" s="146" t="s">
        <v>510</v>
      </c>
      <c r="C483" s="115"/>
      <c r="D483" s="115"/>
      <c r="E483" s="115"/>
      <c r="F483" s="115"/>
      <c r="G483" s="114">
        <f t="shared" si="123"/>
        <v>0</v>
      </c>
      <c r="H483" s="115"/>
      <c r="I483" s="115"/>
      <c r="J483" s="115"/>
      <c r="K483" s="115"/>
      <c r="L483" s="115"/>
      <c r="M483" s="127">
        <f t="shared" si="124"/>
        <v>0</v>
      </c>
      <c r="N483" s="112"/>
      <c r="O483" s="112"/>
      <c r="P483" s="112"/>
      <c r="Q483" s="112"/>
      <c r="R483" s="112"/>
      <c r="S483" s="112">
        <f t="shared" si="125"/>
        <v>0</v>
      </c>
      <c r="T483" s="106" t="e">
        <f t="shared" si="118"/>
        <v>#DIV/0!</v>
      </c>
      <c r="U483" s="126"/>
      <c r="V483" s="126"/>
      <c r="W483" s="126"/>
      <c r="X483" s="126"/>
      <c r="Y483" s="126"/>
      <c r="Z483" s="126">
        <f t="shared" si="126"/>
        <v>0</v>
      </c>
    </row>
    <row r="484" spans="1:26" ht="24.75" thickBot="1" x14ac:dyDescent="0.25">
      <c r="A484" s="115">
        <v>7461</v>
      </c>
      <c r="B484" s="146" t="s">
        <v>511</v>
      </c>
      <c r="C484" s="115"/>
      <c r="D484" s="115"/>
      <c r="E484" s="115"/>
      <c r="F484" s="115"/>
      <c r="G484" s="114">
        <f t="shared" si="123"/>
        <v>0</v>
      </c>
      <c r="H484" s="115"/>
      <c r="I484" s="115"/>
      <c r="J484" s="115"/>
      <c r="K484" s="115"/>
      <c r="L484" s="115"/>
      <c r="M484" s="127">
        <f t="shared" si="124"/>
        <v>0</v>
      </c>
      <c r="N484" s="112"/>
      <c r="O484" s="112"/>
      <c r="P484" s="112"/>
      <c r="Q484" s="112"/>
      <c r="R484" s="112"/>
      <c r="S484" s="112">
        <f t="shared" si="125"/>
        <v>0</v>
      </c>
      <c r="T484" s="106" t="e">
        <f t="shared" si="118"/>
        <v>#DIV/0!</v>
      </c>
      <c r="U484" s="126"/>
      <c r="V484" s="126"/>
      <c r="W484" s="126"/>
      <c r="X484" s="126"/>
      <c r="Y484" s="126"/>
      <c r="Z484" s="126">
        <f t="shared" si="126"/>
        <v>0</v>
      </c>
    </row>
    <row r="485" spans="1:26" ht="24.75" thickBot="1" x14ac:dyDescent="0.25">
      <c r="A485" s="115">
        <v>7471</v>
      </c>
      <c r="B485" s="146" t="s">
        <v>512</v>
      </c>
      <c r="C485" s="115"/>
      <c r="D485" s="115"/>
      <c r="E485" s="115"/>
      <c r="F485" s="115"/>
      <c r="G485" s="114">
        <f t="shared" si="123"/>
        <v>0</v>
      </c>
      <c r="H485" s="115"/>
      <c r="I485" s="115"/>
      <c r="J485" s="115"/>
      <c r="K485" s="115"/>
      <c r="L485" s="115"/>
      <c r="M485" s="127">
        <f t="shared" si="124"/>
        <v>0</v>
      </c>
      <c r="N485" s="112"/>
      <c r="O485" s="112"/>
      <c r="P485" s="112"/>
      <c r="Q485" s="112"/>
      <c r="R485" s="112"/>
      <c r="S485" s="112">
        <f t="shared" si="125"/>
        <v>0</v>
      </c>
      <c r="T485" s="106" t="e">
        <f t="shared" si="118"/>
        <v>#DIV/0!</v>
      </c>
      <c r="U485" s="126"/>
      <c r="V485" s="126"/>
      <c r="W485" s="126"/>
      <c r="X485" s="126"/>
      <c r="Y485" s="126"/>
      <c r="Z485" s="126">
        <f t="shared" si="126"/>
        <v>0</v>
      </c>
    </row>
    <row r="486" spans="1:26" ht="24.75" thickBot="1" x14ac:dyDescent="0.25">
      <c r="A486" s="115">
        <v>7481</v>
      </c>
      <c r="B486" s="146" t="s">
        <v>513</v>
      </c>
      <c r="C486" s="115"/>
      <c r="D486" s="115"/>
      <c r="E486" s="115"/>
      <c r="F486" s="115"/>
      <c r="G486" s="114">
        <f t="shared" si="123"/>
        <v>0</v>
      </c>
      <c r="H486" s="115"/>
      <c r="I486" s="115"/>
      <c r="J486" s="115"/>
      <c r="K486" s="115"/>
      <c r="L486" s="115"/>
      <c r="M486" s="127">
        <f t="shared" si="124"/>
        <v>0</v>
      </c>
      <c r="N486" s="112"/>
      <c r="O486" s="112"/>
      <c r="P486" s="112"/>
      <c r="Q486" s="112"/>
      <c r="R486" s="112"/>
      <c r="S486" s="112">
        <f t="shared" si="125"/>
        <v>0</v>
      </c>
      <c r="T486" s="106" t="e">
        <f t="shared" si="118"/>
        <v>#DIV/0!</v>
      </c>
      <c r="U486" s="126"/>
      <c r="V486" s="126"/>
      <c r="W486" s="126"/>
      <c r="X486" s="126"/>
      <c r="Y486" s="126"/>
      <c r="Z486" s="126">
        <f t="shared" si="126"/>
        <v>0</v>
      </c>
    </row>
    <row r="487" spans="1:26" ht="24.75" thickBot="1" x14ac:dyDescent="0.25">
      <c r="A487" s="115">
        <v>7491</v>
      </c>
      <c r="B487" s="146" t="s">
        <v>514</v>
      </c>
      <c r="C487" s="115"/>
      <c r="D487" s="115"/>
      <c r="E487" s="115"/>
      <c r="F487" s="115"/>
      <c r="G487" s="114">
        <f t="shared" si="123"/>
        <v>0</v>
      </c>
      <c r="H487" s="115"/>
      <c r="I487" s="115"/>
      <c r="J487" s="115"/>
      <c r="K487" s="115"/>
      <c r="L487" s="115"/>
      <c r="M487" s="127">
        <f t="shared" si="124"/>
        <v>0</v>
      </c>
      <c r="N487" s="112"/>
      <c r="O487" s="112"/>
      <c r="P487" s="112"/>
      <c r="Q487" s="112"/>
      <c r="R487" s="112"/>
      <c r="S487" s="112">
        <f t="shared" si="125"/>
        <v>0</v>
      </c>
      <c r="T487" s="106" t="e">
        <f t="shared" si="118"/>
        <v>#DIV/0!</v>
      </c>
      <c r="U487" s="126"/>
      <c r="V487" s="126"/>
      <c r="W487" s="126"/>
      <c r="X487" s="126"/>
      <c r="Y487" s="126"/>
      <c r="Z487" s="126">
        <f t="shared" si="126"/>
        <v>0</v>
      </c>
    </row>
    <row r="488" spans="1:26" ht="22.5" customHeight="1" thickBot="1" x14ac:dyDescent="0.3">
      <c r="A488" s="115">
        <v>7511</v>
      </c>
      <c r="B488" s="124" t="s">
        <v>515</v>
      </c>
      <c r="C488" s="115"/>
      <c r="D488" s="115"/>
      <c r="E488" s="115"/>
      <c r="F488" s="115"/>
      <c r="G488" s="114">
        <f t="shared" si="123"/>
        <v>0</v>
      </c>
      <c r="H488" s="115"/>
      <c r="I488" s="115"/>
      <c r="J488" s="115"/>
      <c r="K488" s="115"/>
      <c r="L488" s="115"/>
      <c r="M488" s="127">
        <f t="shared" si="124"/>
        <v>0</v>
      </c>
      <c r="N488" s="112"/>
      <c r="O488" s="112"/>
      <c r="P488" s="112"/>
      <c r="Q488" s="112"/>
      <c r="R488" s="112"/>
      <c r="S488" s="112">
        <f t="shared" si="125"/>
        <v>0</v>
      </c>
      <c r="T488" s="106" t="e">
        <f t="shared" si="118"/>
        <v>#DIV/0!</v>
      </c>
      <c r="U488" s="126"/>
      <c r="V488" s="126"/>
      <c r="W488" s="126"/>
      <c r="X488" s="126"/>
      <c r="Y488" s="126"/>
      <c r="Z488" s="126">
        <f t="shared" si="126"/>
        <v>0</v>
      </c>
    </row>
    <row r="489" spans="1:26" ht="22.5" customHeight="1" thickBot="1" x14ac:dyDescent="0.3">
      <c r="A489" s="115">
        <v>7521</v>
      </c>
      <c r="B489" s="124" t="s">
        <v>516</v>
      </c>
      <c r="C489" s="115"/>
      <c r="D489" s="115"/>
      <c r="E489" s="115"/>
      <c r="F489" s="115"/>
      <c r="G489" s="114">
        <f t="shared" si="123"/>
        <v>0</v>
      </c>
      <c r="H489" s="115"/>
      <c r="I489" s="115"/>
      <c r="J489" s="115"/>
      <c r="K489" s="115"/>
      <c r="L489" s="115"/>
      <c r="M489" s="127">
        <f t="shared" si="124"/>
        <v>0</v>
      </c>
      <c r="N489" s="112"/>
      <c r="O489" s="112"/>
      <c r="P489" s="112"/>
      <c r="Q489" s="112"/>
      <c r="R489" s="112"/>
      <c r="S489" s="112">
        <f t="shared" si="125"/>
        <v>0</v>
      </c>
      <c r="T489" s="106" t="e">
        <f t="shared" si="118"/>
        <v>#DIV/0!</v>
      </c>
      <c r="U489" s="126"/>
      <c r="V489" s="126"/>
      <c r="W489" s="126"/>
      <c r="X489" s="126"/>
      <c r="Y489" s="126"/>
      <c r="Z489" s="126">
        <f t="shared" si="126"/>
        <v>0</v>
      </c>
    </row>
    <row r="490" spans="1:26" ht="12.75" thickBot="1" x14ac:dyDescent="0.25">
      <c r="A490" s="115">
        <v>7531</v>
      </c>
      <c r="B490" s="146" t="s">
        <v>517</v>
      </c>
      <c r="C490" s="115"/>
      <c r="D490" s="115"/>
      <c r="E490" s="115"/>
      <c r="F490" s="115"/>
      <c r="G490" s="114">
        <f t="shared" si="123"/>
        <v>0</v>
      </c>
      <c r="H490" s="115"/>
      <c r="I490" s="115"/>
      <c r="J490" s="115"/>
      <c r="K490" s="115"/>
      <c r="L490" s="115"/>
      <c r="M490" s="127">
        <f t="shared" si="124"/>
        <v>0</v>
      </c>
      <c r="N490" s="112"/>
      <c r="O490" s="112"/>
      <c r="P490" s="112"/>
      <c r="Q490" s="112"/>
      <c r="R490" s="112"/>
      <c r="S490" s="112">
        <f t="shared" si="125"/>
        <v>0</v>
      </c>
      <c r="T490" s="106" t="e">
        <f t="shared" si="118"/>
        <v>#DIV/0!</v>
      </c>
      <c r="U490" s="126"/>
      <c r="V490" s="126"/>
      <c r="W490" s="126"/>
      <c r="X490" s="126"/>
      <c r="Y490" s="126"/>
      <c r="Z490" s="126">
        <f t="shared" si="126"/>
        <v>0</v>
      </c>
    </row>
    <row r="491" spans="1:26" ht="24.75" thickBot="1" x14ac:dyDescent="0.25">
      <c r="A491" s="115">
        <v>7541</v>
      </c>
      <c r="B491" s="146" t="s">
        <v>518</v>
      </c>
      <c r="C491" s="115"/>
      <c r="D491" s="115"/>
      <c r="E491" s="115"/>
      <c r="F491" s="115"/>
      <c r="G491" s="114">
        <f t="shared" si="123"/>
        <v>0</v>
      </c>
      <c r="H491" s="115"/>
      <c r="I491" s="115"/>
      <c r="J491" s="115"/>
      <c r="K491" s="115"/>
      <c r="L491" s="115"/>
      <c r="M491" s="127">
        <f t="shared" si="124"/>
        <v>0</v>
      </c>
      <c r="N491" s="112"/>
      <c r="O491" s="112"/>
      <c r="P491" s="112"/>
      <c r="Q491" s="112"/>
      <c r="R491" s="112"/>
      <c r="S491" s="112">
        <f t="shared" si="125"/>
        <v>0</v>
      </c>
      <c r="T491" s="106" t="e">
        <f t="shared" si="118"/>
        <v>#DIV/0!</v>
      </c>
      <c r="U491" s="126"/>
      <c r="V491" s="126"/>
      <c r="W491" s="126"/>
      <c r="X491" s="126"/>
      <c r="Y491" s="126"/>
      <c r="Z491" s="126">
        <f t="shared" si="126"/>
        <v>0</v>
      </c>
    </row>
    <row r="492" spans="1:26" ht="24.75" thickBot="1" x14ac:dyDescent="0.25">
      <c r="A492" s="115">
        <v>7551</v>
      </c>
      <c r="B492" s="146" t="s">
        <v>519</v>
      </c>
      <c r="C492" s="115"/>
      <c r="D492" s="115"/>
      <c r="E492" s="115"/>
      <c r="F492" s="115"/>
      <c r="G492" s="114">
        <f t="shared" si="123"/>
        <v>0</v>
      </c>
      <c r="H492" s="115"/>
      <c r="I492" s="115"/>
      <c r="J492" s="115"/>
      <c r="K492" s="115"/>
      <c r="L492" s="115"/>
      <c r="M492" s="127">
        <f t="shared" si="124"/>
        <v>0</v>
      </c>
      <c r="N492" s="112"/>
      <c r="O492" s="112"/>
      <c r="P492" s="112"/>
      <c r="Q492" s="112"/>
      <c r="R492" s="112"/>
      <c r="S492" s="112">
        <f t="shared" si="125"/>
        <v>0</v>
      </c>
      <c r="T492" s="106" t="e">
        <f t="shared" si="118"/>
        <v>#DIV/0!</v>
      </c>
      <c r="U492" s="126"/>
      <c r="V492" s="126"/>
      <c r="W492" s="126"/>
      <c r="X492" s="126"/>
      <c r="Y492" s="126"/>
      <c r="Z492" s="126">
        <f t="shared" si="126"/>
        <v>0</v>
      </c>
    </row>
    <row r="493" spans="1:26" ht="24.75" thickBot="1" x14ac:dyDescent="0.25">
      <c r="A493" s="115">
        <v>7561</v>
      </c>
      <c r="B493" s="146" t="s">
        <v>520</v>
      </c>
      <c r="C493" s="115"/>
      <c r="D493" s="115"/>
      <c r="E493" s="115"/>
      <c r="F493" s="115"/>
      <c r="G493" s="114">
        <f t="shared" si="123"/>
        <v>0</v>
      </c>
      <c r="H493" s="115"/>
      <c r="I493" s="115"/>
      <c r="J493" s="115"/>
      <c r="K493" s="115"/>
      <c r="L493" s="115"/>
      <c r="M493" s="127">
        <f t="shared" si="124"/>
        <v>0</v>
      </c>
      <c r="N493" s="112"/>
      <c r="O493" s="112"/>
      <c r="P493" s="112"/>
      <c r="Q493" s="112"/>
      <c r="R493" s="112"/>
      <c r="S493" s="112">
        <f t="shared" si="125"/>
        <v>0</v>
      </c>
      <c r="T493" s="106" t="e">
        <f t="shared" si="118"/>
        <v>#DIV/0!</v>
      </c>
      <c r="U493" s="126"/>
      <c r="V493" s="126"/>
      <c r="W493" s="126"/>
      <c r="X493" s="126"/>
      <c r="Y493" s="126"/>
      <c r="Z493" s="126">
        <f t="shared" si="126"/>
        <v>0</v>
      </c>
    </row>
    <row r="494" spans="1:26" ht="12.75" thickBot="1" x14ac:dyDescent="0.25">
      <c r="A494" s="115">
        <v>7562</v>
      </c>
      <c r="B494" s="146" t="s">
        <v>521</v>
      </c>
      <c r="C494" s="115"/>
      <c r="D494" s="115"/>
      <c r="E494" s="115"/>
      <c r="F494" s="115"/>
      <c r="G494" s="114">
        <f t="shared" si="123"/>
        <v>0</v>
      </c>
      <c r="H494" s="115"/>
      <c r="I494" s="115"/>
      <c r="J494" s="115"/>
      <c r="K494" s="115"/>
      <c r="L494" s="115"/>
      <c r="M494" s="127">
        <f t="shared" si="124"/>
        <v>0</v>
      </c>
      <c r="N494" s="112"/>
      <c r="O494" s="112"/>
      <c r="P494" s="112"/>
      <c r="Q494" s="112"/>
      <c r="R494" s="112"/>
      <c r="S494" s="112">
        <f t="shared" si="125"/>
        <v>0</v>
      </c>
      <c r="T494" s="106" t="e">
        <f t="shared" si="118"/>
        <v>#DIV/0!</v>
      </c>
      <c r="U494" s="126"/>
      <c r="V494" s="126"/>
      <c r="W494" s="126"/>
      <c r="X494" s="126"/>
      <c r="Y494" s="126"/>
      <c r="Z494" s="126">
        <f t="shared" si="126"/>
        <v>0</v>
      </c>
    </row>
    <row r="495" spans="1:26" ht="12.75" thickBot="1" x14ac:dyDescent="0.25">
      <c r="A495" s="115">
        <v>7571</v>
      </c>
      <c r="B495" s="146" t="s">
        <v>522</v>
      </c>
      <c r="C495" s="115"/>
      <c r="D495" s="115"/>
      <c r="E495" s="115"/>
      <c r="F495" s="115"/>
      <c r="G495" s="114">
        <f t="shared" si="123"/>
        <v>0</v>
      </c>
      <c r="H495" s="115"/>
      <c r="I495" s="115"/>
      <c r="J495" s="115"/>
      <c r="K495" s="115"/>
      <c r="L495" s="115"/>
      <c r="M495" s="127">
        <f t="shared" si="124"/>
        <v>0</v>
      </c>
      <c r="N495" s="112"/>
      <c r="O495" s="112"/>
      <c r="P495" s="112"/>
      <c r="Q495" s="112"/>
      <c r="R495" s="112"/>
      <c r="S495" s="112">
        <f t="shared" si="125"/>
        <v>0</v>
      </c>
      <c r="T495" s="106" t="e">
        <f t="shared" si="118"/>
        <v>#DIV/0!</v>
      </c>
      <c r="U495" s="126"/>
      <c r="V495" s="126"/>
      <c r="W495" s="126"/>
      <c r="X495" s="126"/>
      <c r="Y495" s="126"/>
      <c r="Z495" s="126">
        <f t="shared" si="126"/>
        <v>0</v>
      </c>
    </row>
    <row r="496" spans="1:26" ht="12.75" thickBot="1" x14ac:dyDescent="0.25">
      <c r="A496" s="115">
        <v>7581</v>
      </c>
      <c r="B496" s="146" t="s">
        <v>523</v>
      </c>
      <c r="C496" s="115"/>
      <c r="D496" s="115"/>
      <c r="E496" s="115"/>
      <c r="F496" s="115"/>
      <c r="G496" s="114">
        <f t="shared" si="123"/>
        <v>0</v>
      </c>
      <c r="H496" s="115"/>
      <c r="I496" s="115"/>
      <c r="J496" s="115"/>
      <c r="K496" s="115"/>
      <c r="L496" s="115"/>
      <c r="M496" s="127">
        <f t="shared" si="124"/>
        <v>0</v>
      </c>
      <c r="N496" s="112"/>
      <c r="O496" s="112"/>
      <c r="P496" s="112"/>
      <c r="Q496" s="112"/>
      <c r="R496" s="112"/>
      <c r="S496" s="112">
        <f t="shared" si="125"/>
        <v>0</v>
      </c>
      <c r="T496" s="106" t="e">
        <f t="shared" si="118"/>
        <v>#DIV/0!</v>
      </c>
      <c r="U496" s="126"/>
      <c r="V496" s="126"/>
      <c r="W496" s="126"/>
      <c r="X496" s="126"/>
      <c r="Y496" s="126"/>
      <c r="Z496" s="126">
        <f t="shared" si="126"/>
        <v>0</v>
      </c>
    </row>
    <row r="497" spans="1:26" ht="12.75" thickBot="1" x14ac:dyDescent="0.25">
      <c r="A497" s="115">
        <v>7591</v>
      </c>
      <c r="B497" s="146" t="s">
        <v>524</v>
      </c>
      <c r="C497" s="115"/>
      <c r="D497" s="115"/>
      <c r="E497" s="115"/>
      <c r="F497" s="115"/>
      <c r="G497" s="114">
        <f t="shared" si="123"/>
        <v>0</v>
      </c>
      <c r="H497" s="115"/>
      <c r="I497" s="115"/>
      <c r="J497" s="115"/>
      <c r="K497" s="115"/>
      <c r="L497" s="115"/>
      <c r="M497" s="127">
        <f t="shared" si="124"/>
        <v>0</v>
      </c>
      <c r="N497" s="112"/>
      <c r="O497" s="112"/>
      <c r="P497" s="112"/>
      <c r="Q497" s="112"/>
      <c r="R497" s="112"/>
      <c r="S497" s="112">
        <f t="shared" si="125"/>
        <v>0</v>
      </c>
      <c r="T497" s="106" t="e">
        <f t="shared" si="118"/>
        <v>#DIV/0!</v>
      </c>
      <c r="U497" s="126"/>
      <c r="V497" s="126"/>
      <c r="W497" s="126"/>
      <c r="X497" s="126"/>
      <c r="Y497" s="126"/>
      <c r="Z497" s="126">
        <f t="shared" si="126"/>
        <v>0</v>
      </c>
    </row>
    <row r="498" spans="1:26" ht="12.75" thickBot="1" x14ac:dyDescent="0.25">
      <c r="A498" s="115">
        <v>7610</v>
      </c>
      <c r="B498" s="146" t="s">
        <v>525</v>
      </c>
      <c r="C498" s="115"/>
      <c r="D498" s="115"/>
      <c r="E498" s="115"/>
      <c r="F498" s="115"/>
      <c r="G498" s="114">
        <f t="shared" si="123"/>
        <v>0</v>
      </c>
      <c r="H498" s="115"/>
      <c r="I498" s="115"/>
      <c r="J498" s="115"/>
      <c r="K498" s="115"/>
      <c r="L498" s="115"/>
      <c r="M498" s="127">
        <f t="shared" si="124"/>
        <v>0</v>
      </c>
      <c r="N498" s="112"/>
      <c r="O498" s="112"/>
      <c r="P498" s="112"/>
      <c r="Q498" s="112"/>
      <c r="R498" s="112"/>
      <c r="S498" s="112">
        <f t="shared" si="125"/>
        <v>0</v>
      </c>
      <c r="T498" s="106" t="e">
        <f t="shared" si="118"/>
        <v>#DIV/0!</v>
      </c>
      <c r="U498" s="126"/>
      <c r="V498" s="126"/>
      <c r="W498" s="126"/>
      <c r="X498" s="126"/>
      <c r="Y498" s="126"/>
      <c r="Z498" s="126">
        <f t="shared" si="126"/>
        <v>0</v>
      </c>
    </row>
    <row r="499" spans="1:26" ht="12.75" thickBot="1" x14ac:dyDescent="0.25">
      <c r="A499" s="115">
        <v>7620</v>
      </c>
      <c r="B499" s="146" t="s">
        <v>526</v>
      </c>
      <c r="C499" s="115"/>
      <c r="D499" s="115"/>
      <c r="E499" s="115"/>
      <c r="F499" s="115"/>
      <c r="G499" s="114">
        <f t="shared" si="123"/>
        <v>0</v>
      </c>
      <c r="H499" s="115"/>
      <c r="I499" s="115"/>
      <c r="J499" s="115"/>
      <c r="K499" s="115"/>
      <c r="L499" s="115"/>
      <c r="M499" s="127">
        <f t="shared" si="124"/>
        <v>0</v>
      </c>
      <c r="N499" s="112"/>
      <c r="O499" s="112"/>
      <c r="P499" s="112"/>
      <c r="Q499" s="112"/>
      <c r="R499" s="112"/>
      <c r="S499" s="112">
        <f t="shared" si="125"/>
        <v>0</v>
      </c>
      <c r="T499" s="106" t="e">
        <f t="shared" si="118"/>
        <v>#DIV/0!</v>
      </c>
      <c r="U499" s="126"/>
      <c r="V499" s="126"/>
      <c r="W499" s="126"/>
      <c r="X499" s="126"/>
      <c r="Y499" s="126"/>
      <c r="Z499" s="126">
        <f t="shared" si="126"/>
        <v>0</v>
      </c>
    </row>
    <row r="500" spans="1:26" ht="12.75" thickBot="1" x14ac:dyDescent="0.25">
      <c r="A500" s="115">
        <v>7911</v>
      </c>
      <c r="B500" s="146" t="s">
        <v>527</v>
      </c>
      <c r="C500" s="115"/>
      <c r="D500" s="115"/>
      <c r="E500" s="115"/>
      <c r="F500" s="115"/>
      <c r="G500" s="114">
        <f t="shared" si="123"/>
        <v>0</v>
      </c>
      <c r="H500" s="115"/>
      <c r="I500" s="115"/>
      <c r="J500" s="115"/>
      <c r="K500" s="115"/>
      <c r="L500" s="115"/>
      <c r="M500" s="127">
        <f t="shared" si="124"/>
        <v>0</v>
      </c>
      <c r="N500" s="112"/>
      <c r="O500" s="112"/>
      <c r="P500" s="112"/>
      <c r="Q500" s="112"/>
      <c r="R500" s="112"/>
      <c r="S500" s="112">
        <f t="shared" si="125"/>
        <v>0</v>
      </c>
      <c r="T500" s="106" t="e">
        <f t="shared" si="118"/>
        <v>#DIV/0!</v>
      </c>
      <c r="U500" s="126"/>
      <c r="V500" s="126"/>
      <c r="W500" s="126"/>
      <c r="X500" s="126"/>
      <c r="Y500" s="126"/>
      <c r="Z500" s="126">
        <f t="shared" si="126"/>
        <v>0</v>
      </c>
    </row>
    <row r="501" spans="1:26" ht="12.75" thickBot="1" x14ac:dyDescent="0.25">
      <c r="A501" s="115">
        <v>7921</v>
      </c>
      <c r="B501" s="146" t="s">
        <v>528</v>
      </c>
      <c r="C501" s="115"/>
      <c r="D501" s="115"/>
      <c r="E501" s="115"/>
      <c r="F501" s="115"/>
      <c r="G501" s="114">
        <f t="shared" si="123"/>
        <v>0</v>
      </c>
      <c r="H501" s="115"/>
      <c r="I501" s="115"/>
      <c r="J501" s="115"/>
      <c r="K501" s="115"/>
      <c r="L501" s="115"/>
      <c r="M501" s="127">
        <f t="shared" si="124"/>
        <v>0</v>
      </c>
      <c r="N501" s="112"/>
      <c r="O501" s="112"/>
      <c r="P501" s="112"/>
      <c r="Q501" s="112"/>
      <c r="R501" s="112"/>
      <c r="S501" s="112">
        <f t="shared" si="125"/>
        <v>0</v>
      </c>
      <c r="T501" s="106" t="e">
        <f t="shared" si="118"/>
        <v>#DIV/0!</v>
      </c>
      <c r="U501" s="126"/>
      <c r="V501" s="126"/>
      <c r="W501" s="126"/>
      <c r="X501" s="126"/>
      <c r="Y501" s="126"/>
      <c r="Z501" s="126">
        <f t="shared" si="126"/>
        <v>0</v>
      </c>
    </row>
    <row r="502" spans="1:26" ht="12.75" thickBot="1" x14ac:dyDescent="0.25">
      <c r="A502" s="115">
        <v>7991</v>
      </c>
      <c r="B502" s="146" t="s">
        <v>529</v>
      </c>
      <c r="C502" s="115"/>
      <c r="D502" s="115"/>
      <c r="E502" s="115"/>
      <c r="F502" s="115"/>
      <c r="G502" s="114">
        <f t="shared" si="123"/>
        <v>0</v>
      </c>
      <c r="H502" s="115"/>
      <c r="I502" s="115"/>
      <c r="J502" s="115"/>
      <c r="K502" s="115"/>
      <c r="L502" s="115"/>
      <c r="M502" s="127">
        <f t="shared" si="124"/>
        <v>0</v>
      </c>
      <c r="N502" s="112"/>
      <c r="O502" s="112"/>
      <c r="P502" s="112"/>
      <c r="Q502" s="112"/>
      <c r="R502" s="112"/>
      <c r="S502" s="112">
        <f t="shared" si="125"/>
        <v>0</v>
      </c>
      <c r="T502" s="106" t="e">
        <f t="shared" si="118"/>
        <v>#DIV/0!</v>
      </c>
      <c r="U502" s="126"/>
      <c r="V502" s="126"/>
      <c r="W502" s="126"/>
      <c r="X502" s="126"/>
      <c r="Y502" s="126"/>
      <c r="Z502" s="126">
        <f t="shared" si="126"/>
        <v>0</v>
      </c>
    </row>
    <row r="503" spans="1:26" ht="24.75" thickBot="1" x14ac:dyDescent="0.25">
      <c r="A503" s="115">
        <v>7992</v>
      </c>
      <c r="B503" s="146" t="s">
        <v>530</v>
      </c>
      <c r="C503" s="115"/>
      <c r="D503" s="115"/>
      <c r="E503" s="115"/>
      <c r="F503" s="115"/>
      <c r="G503" s="114">
        <f t="shared" si="123"/>
        <v>0</v>
      </c>
      <c r="H503" s="115"/>
      <c r="I503" s="115"/>
      <c r="J503" s="115"/>
      <c r="K503" s="115"/>
      <c r="L503" s="115"/>
      <c r="M503" s="127">
        <f t="shared" si="124"/>
        <v>0</v>
      </c>
      <c r="N503" s="112"/>
      <c r="O503" s="112"/>
      <c r="P503" s="112"/>
      <c r="Q503" s="112"/>
      <c r="R503" s="112"/>
      <c r="S503" s="112">
        <f t="shared" si="125"/>
        <v>0</v>
      </c>
      <c r="T503" s="106" t="e">
        <f t="shared" si="118"/>
        <v>#DIV/0!</v>
      </c>
      <c r="U503" s="126"/>
      <c r="V503" s="126"/>
      <c r="W503" s="126"/>
      <c r="X503" s="126"/>
      <c r="Y503" s="126"/>
      <c r="Z503" s="126">
        <f t="shared" si="126"/>
        <v>0</v>
      </c>
    </row>
    <row r="504" spans="1:26" ht="24.75" thickBot="1" x14ac:dyDescent="0.25">
      <c r="A504" s="115">
        <v>7993</v>
      </c>
      <c r="B504" s="146" t="s">
        <v>531</v>
      </c>
      <c r="C504" s="115"/>
      <c r="D504" s="115"/>
      <c r="E504" s="115"/>
      <c r="F504" s="115"/>
      <c r="G504" s="114">
        <f t="shared" si="123"/>
        <v>0</v>
      </c>
      <c r="H504" s="115"/>
      <c r="I504" s="115"/>
      <c r="J504" s="115"/>
      <c r="K504" s="115"/>
      <c r="L504" s="115"/>
      <c r="M504" s="127">
        <f t="shared" si="124"/>
        <v>0</v>
      </c>
      <c r="N504" s="112"/>
      <c r="O504" s="112"/>
      <c r="P504" s="112"/>
      <c r="Q504" s="112"/>
      <c r="R504" s="112"/>
      <c r="S504" s="112">
        <f t="shared" si="125"/>
        <v>0</v>
      </c>
      <c r="T504" s="106" t="e">
        <f t="shared" si="118"/>
        <v>#DIV/0!</v>
      </c>
      <c r="U504" s="126"/>
      <c r="V504" s="126"/>
      <c r="W504" s="126"/>
      <c r="X504" s="126"/>
      <c r="Y504" s="126"/>
      <c r="Z504" s="126">
        <f t="shared" si="126"/>
        <v>0</v>
      </c>
    </row>
    <row r="505" spans="1:26" ht="24.75" thickBot="1" x14ac:dyDescent="0.25">
      <c r="A505" s="115">
        <v>7994</v>
      </c>
      <c r="B505" s="146" t="s">
        <v>532</v>
      </c>
      <c r="C505" s="115"/>
      <c r="D505" s="115"/>
      <c r="E505" s="115"/>
      <c r="F505" s="115"/>
      <c r="G505" s="114">
        <f t="shared" si="123"/>
        <v>0</v>
      </c>
      <c r="H505" s="115"/>
      <c r="I505" s="115"/>
      <c r="J505" s="115"/>
      <c r="K505" s="115"/>
      <c r="L505" s="115"/>
      <c r="M505" s="127">
        <f t="shared" si="124"/>
        <v>0</v>
      </c>
      <c r="N505" s="112"/>
      <c r="O505" s="112"/>
      <c r="P505" s="112"/>
      <c r="Q505" s="112"/>
      <c r="R505" s="112"/>
      <c r="S505" s="112">
        <f t="shared" si="125"/>
        <v>0</v>
      </c>
      <c r="T505" s="106" t="e">
        <f t="shared" si="118"/>
        <v>#DIV/0!</v>
      </c>
      <c r="U505" s="126"/>
      <c r="V505" s="126"/>
      <c r="W505" s="126"/>
      <c r="X505" s="126"/>
      <c r="Y505" s="126"/>
      <c r="Z505" s="126">
        <f t="shared" si="126"/>
        <v>0</v>
      </c>
    </row>
    <row r="506" spans="1:26" ht="12.75" thickBot="1" x14ac:dyDescent="0.25">
      <c r="A506" s="115">
        <v>7995</v>
      </c>
      <c r="B506" s="146" t="s">
        <v>533</v>
      </c>
      <c r="C506" s="115"/>
      <c r="D506" s="115"/>
      <c r="E506" s="115"/>
      <c r="F506" s="115"/>
      <c r="G506" s="114">
        <f t="shared" si="123"/>
        <v>0</v>
      </c>
      <c r="H506" s="115"/>
      <c r="I506" s="115"/>
      <c r="J506" s="115"/>
      <c r="K506" s="115"/>
      <c r="L506" s="115"/>
      <c r="M506" s="127">
        <f t="shared" si="124"/>
        <v>0</v>
      </c>
      <c r="N506" s="112"/>
      <c r="O506" s="112"/>
      <c r="P506" s="112"/>
      <c r="Q506" s="112"/>
      <c r="R506" s="112"/>
      <c r="S506" s="112">
        <f t="shared" si="125"/>
        <v>0</v>
      </c>
      <c r="T506" s="106" t="e">
        <f t="shared" si="118"/>
        <v>#DIV/0!</v>
      </c>
      <c r="U506" s="126"/>
      <c r="V506" s="126"/>
      <c r="W506" s="126"/>
      <c r="X506" s="126"/>
      <c r="Y506" s="126"/>
      <c r="Z506" s="126">
        <f t="shared" si="126"/>
        <v>0</v>
      </c>
    </row>
    <row r="507" spans="1:26" ht="12.75" thickBot="1" x14ac:dyDescent="0.25">
      <c r="A507" s="115">
        <v>7996</v>
      </c>
      <c r="B507" s="146" t="s">
        <v>534</v>
      </c>
      <c r="C507" s="115"/>
      <c r="D507" s="115"/>
      <c r="E507" s="115"/>
      <c r="F507" s="115"/>
      <c r="G507" s="114">
        <f t="shared" si="123"/>
        <v>0</v>
      </c>
      <c r="H507" s="115"/>
      <c r="I507" s="115"/>
      <c r="J507" s="115"/>
      <c r="K507" s="115"/>
      <c r="L507" s="115"/>
      <c r="M507" s="127">
        <f t="shared" si="124"/>
        <v>0</v>
      </c>
      <c r="N507" s="112"/>
      <c r="O507" s="112"/>
      <c r="P507" s="112"/>
      <c r="Q507" s="112"/>
      <c r="R507" s="112"/>
      <c r="S507" s="112">
        <f t="shared" si="125"/>
        <v>0</v>
      </c>
      <c r="T507" s="106" t="e">
        <f t="shared" si="118"/>
        <v>#DIV/0!</v>
      </c>
      <c r="U507" s="126"/>
      <c r="V507" s="126"/>
      <c r="W507" s="126"/>
      <c r="X507" s="126"/>
      <c r="Y507" s="126"/>
      <c r="Z507" s="126">
        <f t="shared" si="126"/>
        <v>0</v>
      </c>
    </row>
    <row r="508" spans="1:26" ht="12.75" thickBot="1" x14ac:dyDescent="0.3">
      <c r="A508" s="153">
        <v>8000</v>
      </c>
      <c r="B508" s="154" t="s">
        <v>653</v>
      </c>
      <c r="C508" s="138">
        <f>SUM(C509:C514)</f>
        <v>0</v>
      </c>
      <c r="D508" s="138">
        <f t="shared" ref="D508:F508" si="127">SUM(D509:D514)</f>
        <v>0</v>
      </c>
      <c r="E508" s="138">
        <f t="shared" si="127"/>
        <v>0</v>
      </c>
      <c r="F508" s="138">
        <f t="shared" si="127"/>
        <v>0</v>
      </c>
      <c r="G508" s="138">
        <f>SUM(C508:F508)</f>
        <v>0</v>
      </c>
      <c r="H508" s="138">
        <f>SUM(H509:H514)</f>
        <v>0</v>
      </c>
      <c r="I508" s="138">
        <f t="shared" ref="I508:L508" si="128">SUM(I509:I514)</f>
        <v>0</v>
      </c>
      <c r="J508" s="138">
        <f t="shared" si="128"/>
        <v>0</v>
      </c>
      <c r="K508" s="138">
        <f t="shared" si="128"/>
        <v>0</v>
      </c>
      <c r="L508" s="138">
        <f t="shared" si="128"/>
        <v>0</v>
      </c>
      <c r="M508" s="138">
        <f>SUM(H508:L508)</f>
        <v>0</v>
      </c>
      <c r="N508" s="311">
        <f>SUM(N509:N514)</f>
        <v>0</v>
      </c>
      <c r="O508" s="311">
        <f t="shared" ref="O508:R508" si="129">SUM(O509:O514)</f>
        <v>0</v>
      </c>
      <c r="P508" s="311">
        <f t="shared" si="129"/>
        <v>0</v>
      </c>
      <c r="Q508" s="311">
        <f t="shared" si="129"/>
        <v>0</v>
      </c>
      <c r="R508" s="311">
        <f t="shared" si="129"/>
        <v>0</v>
      </c>
      <c r="S508" s="138">
        <f>SUM(N508:R508)</f>
        <v>0</v>
      </c>
      <c r="T508" s="106" t="e">
        <f t="shared" si="118"/>
        <v>#DIV/0!</v>
      </c>
      <c r="U508" s="139">
        <f>SUM(U509:U514)</f>
        <v>0</v>
      </c>
      <c r="V508" s="139">
        <f t="shared" ref="V508:Y508" si="130">SUM(V509:V514)</f>
        <v>0</v>
      </c>
      <c r="W508" s="139">
        <f t="shared" si="130"/>
        <v>0</v>
      </c>
      <c r="X508" s="139">
        <f t="shared" si="130"/>
        <v>0</v>
      </c>
      <c r="Y508" s="139">
        <f t="shared" si="130"/>
        <v>0</v>
      </c>
      <c r="Z508" s="139">
        <f>SUM(U508:Y508)</f>
        <v>0</v>
      </c>
    </row>
    <row r="509" spans="1:26" ht="12.75" thickBot="1" x14ac:dyDescent="0.25">
      <c r="A509" s="115">
        <v>8111</v>
      </c>
      <c r="B509" s="146" t="s">
        <v>535</v>
      </c>
      <c r="C509" s="115"/>
      <c r="D509" s="115"/>
      <c r="E509" s="115"/>
      <c r="F509" s="115"/>
      <c r="G509" s="114">
        <f>SUM(C509:E509)</f>
        <v>0</v>
      </c>
      <c r="H509" s="115"/>
      <c r="I509" s="115"/>
      <c r="J509" s="115"/>
      <c r="K509" s="115"/>
      <c r="L509" s="115"/>
      <c r="M509" s="127">
        <f>SUM(H509:L509)</f>
        <v>0</v>
      </c>
      <c r="N509" s="112"/>
      <c r="O509" s="112"/>
      <c r="P509" s="112"/>
      <c r="Q509" s="112"/>
      <c r="R509" s="112"/>
      <c r="S509" s="112">
        <f>SUM(N509:P509)</f>
        <v>0</v>
      </c>
      <c r="T509" s="106" t="e">
        <f t="shared" si="118"/>
        <v>#DIV/0!</v>
      </c>
      <c r="U509" s="126"/>
      <c r="V509" s="126"/>
      <c r="W509" s="126"/>
      <c r="X509" s="126"/>
      <c r="Y509" s="126"/>
      <c r="Z509" s="126">
        <f>SUM(U509:W509)</f>
        <v>0</v>
      </c>
    </row>
    <row r="510" spans="1:26" ht="12.75" thickBot="1" x14ac:dyDescent="0.25">
      <c r="A510" s="115">
        <v>8121</v>
      </c>
      <c r="B510" s="146" t="s">
        <v>536</v>
      </c>
      <c r="C510" s="115"/>
      <c r="D510" s="115"/>
      <c r="E510" s="115"/>
      <c r="F510" s="115"/>
      <c r="G510" s="114">
        <f t="shared" ref="G510:G514" si="131">SUM(C510:E510)</f>
        <v>0</v>
      </c>
      <c r="H510" s="115"/>
      <c r="I510" s="115"/>
      <c r="J510" s="115"/>
      <c r="K510" s="115"/>
      <c r="L510" s="115"/>
      <c r="M510" s="127">
        <f t="shared" ref="M510:M514" si="132">SUM(H510:L510)</f>
        <v>0</v>
      </c>
      <c r="N510" s="112"/>
      <c r="O510" s="112"/>
      <c r="P510" s="112"/>
      <c r="Q510" s="112"/>
      <c r="R510" s="112"/>
      <c r="S510" s="112">
        <f t="shared" ref="S510:S514" si="133">SUM(N510:P510)</f>
        <v>0</v>
      </c>
      <c r="T510" s="106" t="e">
        <f t="shared" si="118"/>
        <v>#DIV/0!</v>
      </c>
      <c r="U510" s="126"/>
      <c r="V510" s="126"/>
      <c r="W510" s="126"/>
      <c r="X510" s="126"/>
      <c r="Y510" s="126"/>
      <c r="Z510" s="126">
        <f t="shared" ref="Z510:Z514" si="134">SUM(U510:W510)</f>
        <v>0</v>
      </c>
    </row>
    <row r="511" spans="1:26" ht="12.75" thickBot="1" x14ac:dyDescent="0.25">
      <c r="A511" s="115">
        <v>8131</v>
      </c>
      <c r="B511" s="146" t="s">
        <v>537</v>
      </c>
      <c r="C511" s="115"/>
      <c r="D511" s="115"/>
      <c r="E511" s="115"/>
      <c r="F511" s="115"/>
      <c r="G511" s="114">
        <f t="shared" si="131"/>
        <v>0</v>
      </c>
      <c r="H511" s="115"/>
      <c r="I511" s="115"/>
      <c r="J511" s="115"/>
      <c r="K511" s="115"/>
      <c r="L511" s="115"/>
      <c r="M511" s="127">
        <f t="shared" si="132"/>
        <v>0</v>
      </c>
      <c r="N511" s="112"/>
      <c r="O511" s="112"/>
      <c r="P511" s="112"/>
      <c r="Q511" s="112"/>
      <c r="R511" s="112"/>
      <c r="S511" s="112">
        <f t="shared" si="133"/>
        <v>0</v>
      </c>
      <c r="T511" s="106" t="e">
        <f t="shared" si="118"/>
        <v>#DIV/0!</v>
      </c>
      <c r="U511" s="126"/>
      <c r="V511" s="126"/>
      <c r="W511" s="126"/>
      <c r="X511" s="126"/>
      <c r="Y511" s="126"/>
      <c r="Z511" s="126">
        <f t="shared" si="134"/>
        <v>0</v>
      </c>
    </row>
    <row r="512" spans="1:26" ht="12.75" thickBot="1" x14ac:dyDescent="0.25">
      <c r="A512" s="115">
        <v>8132</v>
      </c>
      <c r="B512" s="146" t="s">
        <v>538</v>
      </c>
      <c r="C512" s="115"/>
      <c r="D512" s="115"/>
      <c r="E512" s="115"/>
      <c r="F512" s="115"/>
      <c r="G512" s="114">
        <f t="shared" si="131"/>
        <v>0</v>
      </c>
      <c r="H512" s="115"/>
      <c r="I512" s="115"/>
      <c r="J512" s="115"/>
      <c r="K512" s="115"/>
      <c r="L512" s="115"/>
      <c r="M512" s="127">
        <f t="shared" si="132"/>
        <v>0</v>
      </c>
      <c r="N512" s="112"/>
      <c r="O512" s="112"/>
      <c r="P512" s="112"/>
      <c r="Q512" s="112"/>
      <c r="R512" s="112"/>
      <c r="S512" s="112">
        <f t="shared" si="133"/>
        <v>0</v>
      </c>
      <c r="T512" s="106" t="e">
        <f t="shared" si="118"/>
        <v>#DIV/0!</v>
      </c>
      <c r="U512" s="126"/>
      <c r="V512" s="126"/>
      <c r="W512" s="126"/>
      <c r="X512" s="126"/>
      <c r="Y512" s="126"/>
      <c r="Z512" s="126">
        <f t="shared" si="134"/>
        <v>0</v>
      </c>
    </row>
    <row r="513" spans="1:26" ht="12.75" thickBot="1" x14ac:dyDescent="0.25">
      <c r="A513" s="115">
        <v>8331</v>
      </c>
      <c r="B513" s="146" t="s">
        <v>539</v>
      </c>
      <c r="C513" s="115"/>
      <c r="D513" s="115"/>
      <c r="E513" s="115"/>
      <c r="F513" s="115"/>
      <c r="G513" s="114">
        <f t="shared" si="131"/>
        <v>0</v>
      </c>
      <c r="H513" s="115"/>
      <c r="I513" s="115"/>
      <c r="J513" s="115"/>
      <c r="K513" s="115"/>
      <c r="L513" s="115"/>
      <c r="M513" s="127">
        <f t="shared" si="132"/>
        <v>0</v>
      </c>
      <c r="N513" s="112"/>
      <c r="O513" s="112"/>
      <c r="P513" s="112"/>
      <c r="Q513" s="112"/>
      <c r="R513" s="112"/>
      <c r="S513" s="112">
        <f t="shared" si="133"/>
        <v>0</v>
      </c>
      <c r="T513" s="106" t="e">
        <f t="shared" si="118"/>
        <v>#DIV/0!</v>
      </c>
      <c r="U513" s="126"/>
      <c r="V513" s="126"/>
      <c r="W513" s="126"/>
      <c r="X513" s="126"/>
      <c r="Y513" s="126"/>
      <c r="Z513" s="126">
        <f t="shared" si="134"/>
        <v>0</v>
      </c>
    </row>
    <row r="514" spans="1:26" ht="12.75" thickBot="1" x14ac:dyDescent="0.25">
      <c r="A514" s="115">
        <v>8332</v>
      </c>
      <c r="B514" s="146" t="s">
        <v>540</v>
      </c>
      <c r="C514" s="115"/>
      <c r="D514" s="115"/>
      <c r="E514" s="115"/>
      <c r="F514" s="115"/>
      <c r="G514" s="114">
        <f t="shared" si="131"/>
        <v>0</v>
      </c>
      <c r="H514" s="115"/>
      <c r="I514" s="115"/>
      <c r="J514" s="115"/>
      <c r="K514" s="115"/>
      <c r="L514" s="115"/>
      <c r="M514" s="127">
        <f t="shared" si="132"/>
        <v>0</v>
      </c>
      <c r="N514" s="112"/>
      <c r="O514" s="112"/>
      <c r="P514" s="112"/>
      <c r="Q514" s="112"/>
      <c r="R514" s="112"/>
      <c r="S514" s="112">
        <f t="shared" si="133"/>
        <v>0</v>
      </c>
      <c r="T514" s="106" t="e">
        <f t="shared" si="118"/>
        <v>#DIV/0!</v>
      </c>
      <c r="U514" s="126"/>
      <c r="V514" s="126"/>
      <c r="W514" s="126"/>
      <c r="X514" s="126"/>
      <c r="Y514" s="126"/>
      <c r="Z514" s="126">
        <f t="shared" si="134"/>
        <v>0</v>
      </c>
    </row>
    <row r="515" spans="1:26" ht="12.75" thickBot="1" x14ac:dyDescent="0.3">
      <c r="A515" s="153">
        <v>9000</v>
      </c>
      <c r="B515" s="154" t="s">
        <v>654</v>
      </c>
      <c r="C515" s="138">
        <f>SUM(C516:C522)</f>
        <v>0</v>
      </c>
      <c r="D515" s="138">
        <f t="shared" ref="D515:F515" si="135">SUM(D516:D522)</f>
        <v>0</v>
      </c>
      <c r="E515" s="138">
        <f t="shared" si="135"/>
        <v>0</v>
      </c>
      <c r="F515" s="138">
        <f t="shared" si="135"/>
        <v>0</v>
      </c>
      <c r="G515" s="138">
        <f>SUM(C515:F515)</f>
        <v>0</v>
      </c>
      <c r="H515" s="138">
        <f>SUM(H516:H522)</f>
        <v>0</v>
      </c>
      <c r="I515" s="138">
        <f t="shared" ref="I515:L515" si="136">SUM(I516:I522)</f>
        <v>0</v>
      </c>
      <c r="J515" s="138">
        <f t="shared" si="136"/>
        <v>0</v>
      </c>
      <c r="K515" s="138">
        <f t="shared" si="136"/>
        <v>0</v>
      </c>
      <c r="L515" s="138">
        <f t="shared" si="136"/>
        <v>0</v>
      </c>
      <c r="M515" s="138">
        <f>SUM(H515:L515)</f>
        <v>0</v>
      </c>
      <c r="N515" s="311">
        <f>SUM(N516:N522)</f>
        <v>0</v>
      </c>
      <c r="O515" s="311">
        <f t="shared" ref="O515:R515" si="137">SUM(O516:O522)</f>
        <v>0</v>
      </c>
      <c r="P515" s="311">
        <f t="shared" si="137"/>
        <v>0</v>
      </c>
      <c r="Q515" s="311">
        <f t="shared" si="137"/>
        <v>0</v>
      </c>
      <c r="R515" s="311">
        <f t="shared" si="137"/>
        <v>0</v>
      </c>
      <c r="S515" s="138">
        <f>SUM(N515:R515)</f>
        <v>0</v>
      </c>
      <c r="T515" s="106" t="e">
        <f t="shared" si="118"/>
        <v>#DIV/0!</v>
      </c>
      <c r="U515" s="139">
        <f>SUM(U516:U522)</f>
        <v>0</v>
      </c>
      <c r="V515" s="139">
        <f t="shared" ref="V515:Y515" si="138">SUM(V516:V522)</f>
        <v>0</v>
      </c>
      <c r="W515" s="139">
        <f t="shared" si="138"/>
        <v>0</v>
      </c>
      <c r="X515" s="139">
        <f t="shared" si="138"/>
        <v>0</v>
      </c>
      <c r="Y515" s="139">
        <f t="shared" si="138"/>
        <v>0</v>
      </c>
      <c r="Z515" s="139">
        <f>SUM(U515:Y515)</f>
        <v>0</v>
      </c>
    </row>
    <row r="516" spans="1:26" ht="12.75" thickBot="1" x14ac:dyDescent="0.25">
      <c r="A516" s="115">
        <v>9111</v>
      </c>
      <c r="B516" s="146" t="s">
        <v>541</v>
      </c>
      <c r="C516" s="115"/>
      <c r="D516" s="115"/>
      <c r="E516" s="115"/>
      <c r="F516" s="115"/>
      <c r="G516" s="114">
        <f>SUM(C516:E516)</f>
        <v>0</v>
      </c>
      <c r="H516" s="115"/>
      <c r="I516" s="115"/>
      <c r="J516" s="115"/>
      <c r="K516" s="115"/>
      <c r="L516" s="115"/>
      <c r="M516" s="127">
        <f>SUM(H516:L516)</f>
        <v>0</v>
      </c>
      <c r="N516" s="112"/>
      <c r="O516" s="112"/>
      <c r="P516" s="112"/>
      <c r="Q516" s="112"/>
      <c r="R516" s="112"/>
      <c r="S516" s="112">
        <f>SUM(N516:P516)</f>
        <v>0</v>
      </c>
      <c r="T516" s="106" t="e">
        <f t="shared" si="118"/>
        <v>#DIV/0!</v>
      </c>
      <c r="U516" s="126"/>
      <c r="V516" s="126"/>
      <c r="W516" s="126"/>
      <c r="X516" s="126"/>
      <c r="Y516" s="126"/>
      <c r="Z516" s="126">
        <f>SUM(U516:W516)</f>
        <v>0</v>
      </c>
    </row>
    <row r="517" spans="1:26" ht="24.75" thickBot="1" x14ac:dyDescent="0.25">
      <c r="A517" s="115">
        <v>9121</v>
      </c>
      <c r="B517" s="146" t="s">
        <v>542</v>
      </c>
      <c r="C517" s="115"/>
      <c r="D517" s="115"/>
      <c r="E517" s="115"/>
      <c r="F517" s="115"/>
      <c r="G517" s="114">
        <f t="shared" ref="G517:G522" si="139">SUM(C517:E517)</f>
        <v>0</v>
      </c>
      <c r="H517" s="115"/>
      <c r="I517" s="115"/>
      <c r="J517" s="115"/>
      <c r="K517" s="115"/>
      <c r="L517" s="115"/>
      <c r="M517" s="127">
        <f t="shared" ref="M517:M522" si="140">SUM(H517:L517)</f>
        <v>0</v>
      </c>
      <c r="N517" s="112"/>
      <c r="O517" s="112"/>
      <c r="P517" s="112"/>
      <c r="Q517" s="112"/>
      <c r="R517" s="112"/>
      <c r="S517" s="112">
        <f t="shared" ref="S517:S522" si="141">SUM(N517:P517)</f>
        <v>0</v>
      </c>
      <c r="T517" s="106" t="e">
        <f t="shared" si="118"/>
        <v>#DIV/0!</v>
      </c>
      <c r="U517" s="126"/>
      <c r="V517" s="126"/>
      <c r="W517" s="126"/>
      <c r="X517" s="126"/>
      <c r="Y517" s="126"/>
      <c r="Z517" s="126">
        <f t="shared" ref="Z517:Z522" si="142">SUM(U517:W517)</f>
        <v>0</v>
      </c>
    </row>
    <row r="518" spans="1:26" ht="12.75" thickBot="1" x14ac:dyDescent="0.25">
      <c r="A518" s="115">
        <v>9211</v>
      </c>
      <c r="B518" s="146" t="s">
        <v>543</v>
      </c>
      <c r="C518" s="115"/>
      <c r="D518" s="115"/>
      <c r="E518" s="115"/>
      <c r="F518" s="115"/>
      <c r="G518" s="114">
        <f t="shared" si="139"/>
        <v>0</v>
      </c>
      <c r="H518" s="115"/>
      <c r="I518" s="115"/>
      <c r="J518" s="115"/>
      <c r="K518" s="115"/>
      <c r="L518" s="115"/>
      <c r="M518" s="127">
        <f t="shared" si="140"/>
        <v>0</v>
      </c>
      <c r="N518" s="112"/>
      <c r="O518" s="112"/>
      <c r="P518" s="112"/>
      <c r="Q518" s="112"/>
      <c r="R518" s="112"/>
      <c r="S518" s="112">
        <f t="shared" si="141"/>
        <v>0</v>
      </c>
      <c r="T518" s="106" t="e">
        <f t="shared" si="118"/>
        <v>#DIV/0!</v>
      </c>
      <c r="U518" s="126"/>
      <c r="V518" s="126"/>
      <c r="W518" s="126"/>
      <c r="X518" s="126"/>
      <c r="Y518" s="126"/>
      <c r="Z518" s="126">
        <f t="shared" si="142"/>
        <v>0</v>
      </c>
    </row>
    <row r="519" spans="1:26" ht="12.75" thickBot="1" x14ac:dyDescent="0.25">
      <c r="A519" s="115">
        <v>9311</v>
      </c>
      <c r="B519" s="146" t="s">
        <v>544</v>
      </c>
      <c r="C519" s="115"/>
      <c r="D519" s="115"/>
      <c r="E519" s="115"/>
      <c r="F519" s="115"/>
      <c r="G519" s="114">
        <f t="shared" si="139"/>
        <v>0</v>
      </c>
      <c r="H519" s="115"/>
      <c r="I519" s="115"/>
      <c r="J519" s="115"/>
      <c r="K519" s="115"/>
      <c r="L519" s="115"/>
      <c r="M519" s="127">
        <f t="shared" si="140"/>
        <v>0</v>
      </c>
      <c r="N519" s="112"/>
      <c r="O519" s="112"/>
      <c r="P519" s="112"/>
      <c r="Q519" s="112"/>
      <c r="R519" s="112"/>
      <c r="S519" s="112">
        <f t="shared" si="141"/>
        <v>0</v>
      </c>
      <c r="T519" s="106" t="e">
        <f t="shared" ref="T519:T523" si="143">S519/M519</f>
        <v>#DIV/0!</v>
      </c>
      <c r="U519" s="126"/>
      <c r="V519" s="126"/>
      <c r="W519" s="126"/>
      <c r="X519" s="126"/>
      <c r="Y519" s="126"/>
      <c r="Z519" s="126">
        <f t="shared" si="142"/>
        <v>0</v>
      </c>
    </row>
    <row r="520" spans="1:26" ht="12.75" thickBot="1" x14ac:dyDescent="0.25">
      <c r="A520" s="115">
        <v>9411</v>
      </c>
      <c r="B520" s="146" t="s">
        <v>545</v>
      </c>
      <c r="C520" s="115"/>
      <c r="D520" s="115"/>
      <c r="E520" s="115"/>
      <c r="F520" s="115"/>
      <c r="G520" s="114">
        <f t="shared" si="139"/>
        <v>0</v>
      </c>
      <c r="H520" s="115"/>
      <c r="I520" s="115"/>
      <c r="J520" s="115"/>
      <c r="K520" s="115"/>
      <c r="L520" s="115"/>
      <c r="M520" s="127">
        <f t="shared" si="140"/>
        <v>0</v>
      </c>
      <c r="N520" s="115"/>
      <c r="O520" s="115"/>
      <c r="P520" s="115"/>
      <c r="Q520" s="115"/>
      <c r="R520" s="115"/>
      <c r="S520" s="112">
        <f t="shared" si="141"/>
        <v>0</v>
      </c>
      <c r="T520" s="106" t="e">
        <f t="shared" si="143"/>
        <v>#DIV/0!</v>
      </c>
      <c r="U520" s="126"/>
      <c r="V520" s="126"/>
      <c r="W520" s="126"/>
      <c r="X520" s="126"/>
      <c r="Y520" s="126"/>
      <c r="Z520" s="126">
        <f t="shared" si="142"/>
        <v>0</v>
      </c>
    </row>
    <row r="521" spans="1:26" ht="12.75" thickBot="1" x14ac:dyDescent="0.25">
      <c r="A521" s="115">
        <v>9511</v>
      </c>
      <c r="B521" s="146" t="s">
        <v>546</v>
      </c>
      <c r="C521" s="115"/>
      <c r="D521" s="115"/>
      <c r="E521" s="115"/>
      <c r="F521" s="115"/>
      <c r="G521" s="114">
        <f t="shared" si="139"/>
        <v>0</v>
      </c>
      <c r="H521" s="115"/>
      <c r="I521" s="115"/>
      <c r="J521" s="115"/>
      <c r="K521" s="115"/>
      <c r="L521" s="115"/>
      <c r="M521" s="127">
        <f t="shared" si="140"/>
        <v>0</v>
      </c>
      <c r="N521" s="115"/>
      <c r="O521" s="115"/>
      <c r="P521" s="115"/>
      <c r="Q521" s="115"/>
      <c r="R521" s="115"/>
      <c r="S521" s="112">
        <f t="shared" si="141"/>
        <v>0</v>
      </c>
      <c r="T521" s="106" t="e">
        <f t="shared" si="143"/>
        <v>#DIV/0!</v>
      </c>
      <c r="U521" s="126"/>
      <c r="V521" s="126"/>
      <c r="W521" s="126"/>
      <c r="X521" s="126"/>
      <c r="Y521" s="126"/>
      <c r="Z521" s="126">
        <f t="shared" si="142"/>
        <v>0</v>
      </c>
    </row>
    <row r="522" spans="1:26" ht="12.75" thickBot="1" x14ac:dyDescent="0.25">
      <c r="A522" s="115">
        <v>9911</v>
      </c>
      <c r="B522" s="146" t="s">
        <v>547</v>
      </c>
      <c r="C522" s="119"/>
      <c r="D522" s="119"/>
      <c r="E522" s="119"/>
      <c r="F522" s="119"/>
      <c r="G522" s="114">
        <f t="shared" si="139"/>
        <v>0</v>
      </c>
      <c r="H522" s="119"/>
      <c r="I522" s="119"/>
      <c r="J522" s="119"/>
      <c r="K522" s="119"/>
      <c r="L522" s="119"/>
      <c r="M522" s="127">
        <f t="shared" si="140"/>
        <v>0</v>
      </c>
      <c r="N522" s="119"/>
      <c r="O522" s="119"/>
      <c r="P522" s="119"/>
      <c r="Q522" s="119"/>
      <c r="R522" s="119"/>
      <c r="S522" s="112">
        <f t="shared" si="141"/>
        <v>0</v>
      </c>
      <c r="T522" s="106" t="e">
        <f t="shared" si="143"/>
        <v>#DIV/0!</v>
      </c>
      <c r="U522" s="125"/>
      <c r="V522" s="125"/>
      <c r="W522" s="125"/>
      <c r="X522" s="125"/>
      <c r="Y522" s="125"/>
      <c r="Z522" s="126">
        <f t="shared" si="142"/>
        <v>0</v>
      </c>
    </row>
    <row r="523" spans="1:26" ht="12.75" thickBot="1" x14ac:dyDescent="0.3">
      <c r="A523" s="128" t="s">
        <v>21</v>
      </c>
      <c r="B523" s="150"/>
      <c r="C523" s="314">
        <f>SUM(C6+C65+C130+C241+C342+C404+C466+C508+C515)</f>
        <v>2194297</v>
      </c>
      <c r="D523" s="314">
        <f t="shared" ref="D523:Z523" si="144">SUM(D6+D65+D130+D241+D342+D404+D466+D508+D515)</f>
        <v>1200000</v>
      </c>
      <c r="E523" s="314">
        <f t="shared" si="144"/>
        <v>7117400</v>
      </c>
      <c r="F523" s="314">
        <f t="shared" si="144"/>
        <v>5398822</v>
      </c>
      <c r="G523" s="314">
        <f t="shared" si="144"/>
        <v>15910519</v>
      </c>
      <c r="H523" s="314">
        <f>SUM(H6+H65+H130+H241+H342+H404+H466+H508+H515)</f>
        <v>2194297</v>
      </c>
      <c r="I523" s="314">
        <f t="shared" si="144"/>
        <v>1200000</v>
      </c>
      <c r="J523" s="314">
        <f t="shared" si="144"/>
        <v>7117400</v>
      </c>
      <c r="K523" s="314">
        <f t="shared" si="144"/>
        <v>5398822</v>
      </c>
      <c r="L523" s="314">
        <f>SUM(L6+L65+L130+L241+L342+L404+L466+L508+L515)</f>
        <v>1213378</v>
      </c>
      <c r="M523" s="314">
        <f t="shared" si="144"/>
        <v>17123897</v>
      </c>
      <c r="N523" s="314">
        <f t="shared" si="144"/>
        <v>27020.84</v>
      </c>
      <c r="O523" s="314">
        <f t="shared" si="144"/>
        <v>0</v>
      </c>
      <c r="P523" s="314">
        <f t="shared" si="144"/>
        <v>450214.78</v>
      </c>
      <c r="Q523" s="314">
        <f t="shared" si="144"/>
        <v>409474</v>
      </c>
      <c r="R523" s="314">
        <f t="shared" si="144"/>
        <v>16405.96</v>
      </c>
      <c r="S523" s="314">
        <f t="shared" si="144"/>
        <v>903115.58</v>
      </c>
      <c r="T523" s="106">
        <f t="shared" si="143"/>
        <v>5.2740073127045789E-2</v>
      </c>
      <c r="U523" s="314">
        <f t="shared" si="144"/>
        <v>2167276.16</v>
      </c>
      <c r="V523" s="314">
        <f t="shared" si="144"/>
        <v>1200000</v>
      </c>
      <c r="W523" s="314">
        <f t="shared" si="144"/>
        <v>6667185.2200000007</v>
      </c>
      <c r="X523" s="314">
        <f t="shared" si="144"/>
        <v>4989348</v>
      </c>
      <c r="Y523" s="314">
        <f t="shared" si="144"/>
        <v>1196972.04</v>
      </c>
      <c r="Z523" s="314">
        <f t="shared" si="144"/>
        <v>16220781.420000002</v>
      </c>
    </row>
  </sheetData>
  <mergeCells count="5">
    <mergeCell ref="C4:G4"/>
    <mergeCell ref="H4:K4"/>
    <mergeCell ref="N4:S4"/>
    <mergeCell ref="T4:Z4"/>
    <mergeCell ref="A1:Z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"/>
      <selection activeCell="C17" sqref="C17"/>
      <selection pane="bottomLeft" sqref="A1:I1"/>
    </sheetView>
  </sheetViews>
  <sheetFormatPr baseColWidth="10" defaultColWidth="11.42578125" defaultRowHeight="12" x14ac:dyDescent="0.2"/>
  <cols>
    <col min="1" max="1" width="4.140625" style="50" bestFit="1" customWidth="1"/>
    <col min="2" max="2" width="32.28515625" style="50" customWidth="1"/>
    <col min="3" max="3" width="18.5703125" style="50" bestFit="1" customWidth="1"/>
    <col min="4" max="5" width="18.7109375" style="50" customWidth="1"/>
    <col min="6" max="6" width="9.28515625" style="50" customWidth="1"/>
    <col min="7" max="7" width="30.85546875" style="50" customWidth="1"/>
    <col min="8" max="8" width="16" style="50" customWidth="1"/>
    <col min="9" max="9" width="21.85546875" style="50" customWidth="1"/>
    <col min="10" max="16384" width="11.42578125" style="50"/>
  </cols>
  <sheetData>
    <row r="1" spans="1:9" ht="31.5" customHeight="1" thickBot="1" x14ac:dyDescent="0.25">
      <c r="A1" s="426" t="s">
        <v>737</v>
      </c>
      <c r="B1" s="427"/>
      <c r="C1" s="427"/>
      <c r="D1" s="427"/>
      <c r="E1" s="427"/>
      <c r="F1" s="427"/>
      <c r="G1" s="427"/>
      <c r="H1" s="427"/>
      <c r="I1" s="428"/>
    </row>
    <row r="2" spans="1:9" ht="12.75" thickBot="1" x14ac:dyDescent="0.25">
      <c r="A2" s="82"/>
      <c r="B2" s="53"/>
      <c r="C2" s="53"/>
      <c r="D2" s="53"/>
      <c r="E2" s="53"/>
      <c r="F2" s="53"/>
      <c r="G2" s="53"/>
      <c r="H2" s="53"/>
      <c r="I2" s="84"/>
    </row>
    <row r="3" spans="1:9" ht="12.75" thickBot="1" x14ac:dyDescent="0.25">
      <c r="A3" s="436" t="s">
        <v>16</v>
      </c>
      <c r="B3" s="437"/>
      <c r="C3" s="437"/>
      <c r="D3" s="437"/>
      <c r="E3" s="437"/>
      <c r="F3" s="437"/>
      <c r="G3" s="437"/>
      <c r="H3" s="437"/>
      <c r="I3" s="438"/>
    </row>
    <row r="4" spans="1:9" ht="12.75" thickBot="1" x14ac:dyDescent="0.25"/>
    <row r="5" spans="1:9" s="180" customFormat="1" ht="34.5" thickBot="1" x14ac:dyDescent="0.25">
      <c r="A5" s="177" t="s">
        <v>2</v>
      </c>
      <c r="B5" s="178" t="s">
        <v>18</v>
      </c>
      <c r="C5" s="178" t="s">
        <v>655</v>
      </c>
      <c r="D5" s="178" t="s">
        <v>656</v>
      </c>
      <c r="E5" s="178" t="s">
        <v>657</v>
      </c>
      <c r="F5" s="178" t="s">
        <v>623</v>
      </c>
      <c r="G5" s="178" t="s">
        <v>658</v>
      </c>
      <c r="H5" s="178" t="s">
        <v>659</v>
      </c>
      <c r="I5" s="179" t="s">
        <v>660</v>
      </c>
    </row>
    <row r="6" spans="1:9" x14ac:dyDescent="0.2">
      <c r="A6" s="172"/>
      <c r="B6" s="173"/>
      <c r="C6" s="173"/>
      <c r="D6" s="174"/>
      <c r="E6" s="174"/>
      <c r="F6" s="173"/>
      <c r="G6" s="173"/>
      <c r="H6" s="175"/>
      <c r="I6" s="176"/>
    </row>
    <row r="7" spans="1:9" x14ac:dyDescent="0.2">
      <c r="A7" s="164"/>
      <c r="B7" s="155"/>
      <c r="C7" s="155"/>
      <c r="D7" s="156"/>
      <c r="E7" s="155"/>
      <c r="F7" s="155"/>
      <c r="G7" s="155"/>
      <c r="H7" s="157"/>
      <c r="I7" s="158"/>
    </row>
    <row r="8" spans="1:9" x14ac:dyDescent="0.2">
      <c r="A8" s="164"/>
      <c r="B8" s="155"/>
      <c r="C8" s="155"/>
      <c r="D8" s="156"/>
      <c r="E8" s="156"/>
      <c r="F8" s="155"/>
      <c r="G8" s="155"/>
      <c r="H8" s="157"/>
      <c r="I8" s="158"/>
    </row>
    <row r="9" spans="1:9" x14ac:dyDescent="0.2">
      <c r="A9" s="164"/>
      <c r="B9" s="155"/>
      <c r="C9" s="155"/>
      <c r="D9" s="156"/>
      <c r="E9" s="156"/>
      <c r="F9" s="155"/>
      <c r="G9" s="155"/>
      <c r="H9" s="157"/>
      <c r="I9" s="159"/>
    </row>
    <row r="10" spans="1:9" x14ac:dyDescent="0.2">
      <c r="A10" s="164"/>
      <c r="B10" s="155"/>
      <c r="C10" s="155"/>
      <c r="D10" s="156"/>
      <c r="E10" s="156"/>
      <c r="F10" s="155"/>
      <c r="G10" s="155"/>
      <c r="H10" s="157"/>
      <c r="I10" s="159"/>
    </row>
    <row r="11" spans="1:9" x14ac:dyDescent="0.2">
      <c r="A11" s="164"/>
      <c r="B11" s="155"/>
      <c r="C11" s="155"/>
      <c r="D11" s="156"/>
      <c r="E11" s="156"/>
      <c r="F11" s="155"/>
      <c r="G11" s="155"/>
      <c r="H11" s="157"/>
      <c r="I11" s="158"/>
    </row>
    <row r="12" spans="1:9" x14ac:dyDescent="0.2">
      <c r="A12" s="164"/>
      <c r="B12" s="155"/>
      <c r="C12" s="155"/>
      <c r="D12" s="156"/>
      <c r="E12" s="156"/>
      <c r="F12" s="155"/>
      <c r="G12" s="155"/>
      <c r="H12" s="157"/>
      <c r="I12" s="159"/>
    </row>
    <row r="13" spans="1:9" x14ac:dyDescent="0.2">
      <c r="A13" s="164"/>
      <c r="B13" s="155"/>
      <c r="C13" s="155"/>
      <c r="D13" s="156"/>
      <c r="E13" s="156"/>
      <c r="F13" s="155"/>
      <c r="G13" s="155"/>
      <c r="H13" s="157"/>
      <c r="I13" s="159"/>
    </row>
    <row r="14" spans="1:9" x14ac:dyDescent="0.2">
      <c r="A14" s="164"/>
      <c r="B14" s="155"/>
      <c r="C14" s="155"/>
      <c r="D14" s="156"/>
      <c r="E14" s="156"/>
      <c r="F14" s="155"/>
      <c r="G14" s="155"/>
      <c r="H14" s="157"/>
      <c r="I14" s="158"/>
    </row>
    <row r="15" spans="1:9" x14ac:dyDescent="0.2">
      <c r="A15" s="164"/>
      <c r="B15" s="155"/>
      <c r="C15" s="155"/>
      <c r="D15" s="155"/>
      <c r="E15" s="155"/>
      <c r="F15" s="155"/>
      <c r="G15" s="155"/>
      <c r="H15" s="157"/>
      <c r="I15" s="158"/>
    </row>
    <row r="16" spans="1:9" x14ac:dyDescent="0.2">
      <c r="A16" s="164"/>
      <c r="B16" s="155"/>
      <c r="C16" s="155"/>
      <c r="D16" s="156"/>
      <c r="E16" s="156"/>
      <c r="F16" s="155"/>
      <c r="G16" s="155"/>
      <c r="H16" s="157"/>
      <c r="I16" s="158"/>
    </row>
    <row r="17" spans="1:9" x14ac:dyDescent="0.2">
      <c r="A17" s="164"/>
      <c r="B17" s="155"/>
      <c r="C17" s="155"/>
      <c r="D17" s="155"/>
      <c r="E17" s="155"/>
      <c r="F17" s="155"/>
      <c r="G17" s="155"/>
      <c r="H17" s="157"/>
      <c r="I17" s="158"/>
    </row>
    <row r="18" spans="1:9" x14ac:dyDescent="0.2">
      <c r="A18" s="164"/>
      <c r="B18" s="155"/>
      <c r="C18" s="155"/>
      <c r="D18" s="156"/>
      <c r="E18" s="156"/>
      <c r="F18" s="155"/>
      <c r="G18" s="155"/>
      <c r="H18" s="157"/>
      <c r="I18" s="158"/>
    </row>
    <row r="19" spans="1:9" ht="12.75" thickBot="1" x14ac:dyDescent="0.25">
      <c r="A19" s="165"/>
      <c r="B19" s="160"/>
      <c r="C19" s="160"/>
      <c r="D19" s="161"/>
      <c r="E19" s="161"/>
      <c r="F19" s="160"/>
      <c r="G19" s="160"/>
      <c r="H19" s="162"/>
      <c r="I19" s="163"/>
    </row>
    <row r="20" spans="1:9" ht="12.75" thickBot="1" x14ac:dyDescent="0.25">
      <c r="G20" s="66" t="s">
        <v>548</v>
      </c>
      <c r="H20" s="67">
        <f>SUM(H6:H19)</f>
        <v>0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ySplit="5" topLeftCell="A9" activePane="bottomLeft" state="frozen"/>
      <selection activeCell="C17" sqref="C17"/>
      <selection pane="bottomLeft" activeCell="E13" sqref="E13"/>
    </sheetView>
  </sheetViews>
  <sheetFormatPr baseColWidth="10" defaultColWidth="11.42578125" defaultRowHeight="12.75" x14ac:dyDescent="0.25"/>
  <cols>
    <col min="1" max="1" width="16.28515625" style="194" customWidth="1"/>
    <col min="2" max="2" width="27.140625" style="194" customWidth="1"/>
    <col min="3" max="3" width="16.85546875" style="194" customWidth="1"/>
    <col min="4" max="4" width="22.140625" style="207" customWidth="1"/>
    <col min="5" max="5" width="22" style="207" customWidth="1"/>
    <col min="6" max="6" width="20.140625" style="207" customWidth="1"/>
    <col min="7" max="16384" width="11.42578125" style="194"/>
  </cols>
  <sheetData>
    <row r="1" spans="1:9" s="189" customFormat="1" ht="32.25" customHeight="1" thickBot="1" x14ac:dyDescent="0.25">
      <c r="A1" s="459" t="s">
        <v>715</v>
      </c>
      <c r="B1" s="460"/>
      <c r="C1" s="460"/>
      <c r="D1" s="460"/>
      <c r="E1" s="460"/>
      <c r="F1" s="461"/>
      <c r="G1" s="188"/>
      <c r="H1" s="188"/>
      <c r="I1" s="188"/>
    </row>
    <row r="2" spans="1:9" s="191" customFormat="1" ht="13.5" thickBot="1" x14ac:dyDescent="0.25">
      <c r="A2" s="196"/>
      <c r="B2" s="197"/>
      <c r="C2" s="197"/>
      <c r="D2" s="199"/>
      <c r="E2" s="199"/>
      <c r="F2" s="213"/>
      <c r="G2" s="190"/>
      <c r="H2" s="190"/>
      <c r="I2" s="190"/>
    </row>
    <row r="3" spans="1:9" s="189" customFormat="1" ht="13.5" thickBot="1" x14ac:dyDescent="0.25">
      <c r="A3" s="462" t="s">
        <v>16</v>
      </c>
      <c r="B3" s="463"/>
      <c r="C3" s="463"/>
      <c r="D3" s="463"/>
      <c r="E3" s="463"/>
      <c r="F3" s="464"/>
    </row>
    <row r="4" spans="1:9" s="189" customFormat="1" ht="13.5" thickBot="1" x14ac:dyDescent="0.25">
      <c r="A4" s="192"/>
      <c r="B4" s="192"/>
      <c r="C4" s="192"/>
      <c r="D4" s="200"/>
      <c r="E4" s="200"/>
      <c r="F4" s="200"/>
    </row>
    <row r="5" spans="1:9" s="303" customFormat="1" ht="21.6" customHeight="1" thickBot="1" x14ac:dyDescent="0.3">
      <c r="A5" s="300" t="s">
        <v>661</v>
      </c>
      <c r="B5" s="465" t="s">
        <v>662</v>
      </c>
      <c r="C5" s="465"/>
      <c r="D5" s="301" t="s">
        <v>663</v>
      </c>
      <c r="E5" s="301" t="s">
        <v>664</v>
      </c>
      <c r="F5" s="302" t="s">
        <v>665</v>
      </c>
    </row>
    <row r="6" spans="1:9" x14ac:dyDescent="0.25">
      <c r="A6" s="466" t="s">
        <v>549</v>
      </c>
      <c r="B6" s="469" t="s">
        <v>550</v>
      </c>
      <c r="C6" s="470"/>
      <c r="D6" s="201">
        <v>9311697</v>
      </c>
      <c r="E6" s="208">
        <v>526623.07999999996</v>
      </c>
      <c r="F6" s="214">
        <f>D6-E6</f>
        <v>8785073.9199999999</v>
      </c>
    </row>
    <row r="7" spans="1:9" x14ac:dyDescent="0.25">
      <c r="A7" s="467"/>
      <c r="B7" s="471" t="s">
        <v>551</v>
      </c>
      <c r="C7" s="472"/>
      <c r="D7" s="202">
        <v>5398822</v>
      </c>
      <c r="E7" s="209">
        <v>0</v>
      </c>
      <c r="F7" s="215">
        <f>D7-E7</f>
        <v>5398822</v>
      </c>
    </row>
    <row r="8" spans="1:9" ht="13.5" thickBot="1" x14ac:dyDescent="0.3">
      <c r="A8" s="468"/>
      <c r="B8" s="473" t="s">
        <v>552</v>
      </c>
      <c r="C8" s="474"/>
      <c r="D8" s="203"/>
      <c r="E8" s="210"/>
      <c r="F8" s="216"/>
    </row>
    <row r="9" spans="1:9" s="195" customFormat="1" ht="15" customHeight="1" x14ac:dyDescent="0.25">
      <c r="A9" s="482" t="s">
        <v>553</v>
      </c>
      <c r="B9" s="483" t="s">
        <v>554</v>
      </c>
      <c r="C9" s="484"/>
      <c r="D9" s="204"/>
      <c r="E9" s="211"/>
      <c r="F9" s="217"/>
    </row>
    <row r="10" spans="1:9" s="195" customFormat="1" x14ac:dyDescent="0.25">
      <c r="A10" s="467"/>
      <c r="B10" s="476" t="s">
        <v>453</v>
      </c>
      <c r="C10" s="477"/>
      <c r="D10" s="202"/>
      <c r="E10" s="209"/>
      <c r="F10" s="215"/>
    </row>
    <row r="11" spans="1:9" s="195" customFormat="1" ht="15" customHeight="1" x14ac:dyDescent="0.25">
      <c r="A11" s="467"/>
      <c r="B11" s="476" t="s">
        <v>555</v>
      </c>
      <c r="C11" s="477"/>
      <c r="D11" s="202"/>
      <c r="E11" s="209"/>
      <c r="F11" s="215"/>
    </row>
    <row r="12" spans="1:9" s="195" customFormat="1" ht="15" customHeight="1" x14ac:dyDescent="0.25">
      <c r="A12" s="467"/>
      <c r="B12" s="476" t="s">
        <v>556</v>
      </c>
      <c r="C12" s="477"/>
      <c r="D12" s="202"/>
      <c r="E12" s="209"/>
      <c r="F12" s="215"/>
    </row>
    <row r="13" spans="1:9" s="195" customFormat="1" ht="15" customHeight="1" x14ac:dyDescent="0.25">
      <c r="A13" s="467"/>
      <c r="B13" s="476" t="s">
        <v>557</v>
      </c>
      <c r="C13" s="477"/>
      <c r="D13" s="202">
        <v>1213378</v>
      </c>
      <c r="E13" s="209">
        <v>19438</v>
      </c>
      <c r="F13" s="215">
        <f>D13-E13</f>
        <v>1193940</v>
      </c>
    </row>
    <row r="14" spans="1:9" s="195" customFormat="1" x14ac:dyDescent="0.25">
      <c r="A14" s="467"/>
      <c r="B14" s="476" t="s">
        <v>558</v>
      </c>
      <c r="C14" s="477"/>
      <c r="D14" s="202"/>
      <c r="E14" s="209"/>
      <c r="F14" s="215"/>
    </row>
    <row r="15" spans="1:9" s="195" customFormat="1" x14ac:dyDescent="0.25">
      <c r="A15" s="467"/>
      <c r="B15" s="476" t="s">
        <v>559</v>
      </c>
      <c r="C15" s="477"/>
      <c r="D15" s="202"/>
      <c r="E15" s="209"/>
      <c r="F15" s="215"/>
    </row>
    <row r="16" spans="1:9" s="195" customFormat="1" x14ac:dyDescent="0.25">
      <c r="A16" s="467"/>
      <c r="B16" s="476" t="s">
        <v>560</v>
      </c>
      <c r="C16" s="477"/>
      <c r="D16" s="202"/>
      <c r="E16" s="209"/>
      <c r="F16" s="215"/>
    </row>
    <row r="17" spans="1:6" s="195" customFormat="1" ht="16.5" customHeight="1" x14ac:dyDescent="0.25">
      <c r="A17" s="467"/>
      <c r="B17" s="485" t="s">
        <v>561</v>
      </c>
      <c r="C17" s="486"/>
      <c r="D17" s="202">
        <v>1200000</v>
      </c>
      <c r="E17" s="209">
        <v>13455.59</v>
      </c>
      <c r="F17" s="215">
        <f>D17-E17</f>
        <v>1186544.4099999999</v>
      </c>
    </row>
    <row r="18" spans="1:6" s="195" customFormat="1" x14ac:dyDescent="0.25">
      <c r="A18" s="467"/>
      <c r="B18" s="475" t="s">
        <v>562</v>
      </c>
      <c r="C18" s="193" t="s">
        <v>563</v>
      </c>
      <c r="D18" s="202"/>
      <c r="E18" s="209"/>
      <c r="F18" s="215"/>
    </row>
    <row r="19" spans="1:6" s="195" customFormat="1" x14ac:dyDescent="0.25">
      <c r="A19" s="467"/>
      <c r="B19" s="475"/>
      <c r="C19" s="193" t="s">
        <v>564</v>
      </c>
      <c r="D19" s="202"/>
      <c r="E19" s="209"/>
      <c r="F19" s="215"/>
    </row>
    <row r="20" spans="1:6" s="195" customFormat="1" ht="17.25" customHeight="1" x14ac:dyDescent="0.25">
      <c r="A20" s="467"/>
      <c r="B20" s="475"/>
      <c r="C20" s="193" t="s">
        <v>565</v>
      </c>
      <c r="D20" s="202"/>
      <c r="E20" s="209"/>
      <c r="F20" s="215"/>
    </row>
    <row r="21" spans="1:6" s="195" customFormat="1" x14ac:dyDescent="0.25">
      <c r="A21" s="467"/>
      <c r="B21" s="476" t="s">
        <v>566</v>
      </c>
      <c r="C21" s="477"/>
      <c r="D21" s="202"/>
      <c r="E21" s="209"/>
      <c r="F21" s="215"/>
    </row>
    <row r="22" spans="1:6" s="195" customFormat="1" ht="13.5" thickBot="1" x14ac:dyDescent="0.3">
      <c r="A22" s="467"/>
      <c r="B22" s="478" t="s">
        <v>552</v>
      </c>
      <c r="C22" s="479"/>
      <c r="D22" s="205"/>
      <c r="E22" s="212"/>
      <c r="F22" s="218"/>
    </row>
    <row r="23" spans="1:6" s="198" customFormat="1" ht="13.5" thickBot="1" x14ac:dyDescent="0.3">
      <c r="A23" s="468"/>
      <c r="B23" s="480" t="s">
        <v>548</v>
      </c>
      <c r="C23" s="481"/>
      <c r="D23" s="206">
        <f>SUM(D6:D22)</f>
        <v>17123897</v>
      </c>
      <c r="E23" s="206">
        <f>SUM(E6:E22)</f>
        <v>559516.66999999993</v>
      </c>
      <c r="F23" s="219">
        <f>SUM(F6:F22)</f>
        <v>16564380.33</v>
      </c>
    </row>
  </sheetData>
  <mergeCells count="21">
    <mergeCell ref="B18:B20"/>
    <mergeCell ref="B21:C21"/>
    <mergeCell ref="B22:C22"/>
    <mergeCell ref="B23:C23"/>
    <mergeCell ref="A9:A2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F1"/>
    <mergeCell ref="A3:F3"/>
    <mergeCell ref="B5:C5"/>
    <mergeCell ref="A6:A8"/>
    <mergeCell ref="B6:C6"/>
    <mergeCell ref="B7:C7"/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7" topLeftCell="A8" activePane="bottomLeft" state="frozen"/>
      <selection activeCell="C17" sqref="C17"/>
      <selection pane="bottomLeft" activeCell="C24" sqref="C24"/>
    </sheetView>
  </sheetViews>
  <sheetFormatPr baseColWidth="10" defaultColWidth="11.5703125" defaultRowHeight="12.75" x14ac:dyDescent="0.2"/>
  <cols>
    <col min="1" max="1" width="27.85546875" style="34" customWidth="1"/>
    <col min="2" max="2" width="23.7109375" style="34" customWidth="1"/>
    <col min="3" max="3" width="23.85546875" style="34" customWidth="1"/>
    <col min="4" max="4" width="26.140625" style="34" customWidth="1"/>
    <col min="5" max="5" width="19.85546875" style="34" customWidth="1"/>
    <col min="6" max="6" width="21.7109375" style="80" customWidth="1"/>
    <col min="7" max="16384" width="11.5703125" style="34"/>
  </cols>
  <sheetData>
    <row r="1" spans="1:6" ht="15" customHeight="1" x14ac:dyDescent="0.2">
      <c r="A1" s="487" t="s">
        <v>736</v>
      </c>
      <c r="B1" s="488"/>
      <c r="C1" s="488"/>
      <c r="D1" s="488"/>
      <c r="E1" s="488"/>
      <c r="F1" s="489"/>
    </row>
    <row r="2" spans="1:6" ht="13.5" thickBot="1" x14ac:dyDescent="0.25">
      <c r="A2" s="490"/>
      <c r="B2" s="491"/>
      <c r="C2" s="491"/>
      <c r="D2" s="491"/>
      <c r="E2" s="491"/>
      <c r="F2" s="492"/>
    </row>
    <row r="3" spans="1:6" s="245" customFormat="1" ht="13.5" thickBot="1" x14ac:dyDescent="0.25">
      <c r="A3" s="242"/>
      <c r="B3" s="243"/>
      <c r="C3" s="243"/>
      <c r="D3" s="243"/>
      <c r="E3" s="243"/>
      <c r="F3" s="244"/>
    </row>
    <row r="4" spans="1:6" ht="13.5" thickBot="1" x14ac:dyDescent="0.25">
      <c r="A4" s="493" t="s">
        <v>16</v>
      </c>
      <c r="B4" s="494"/>
      <c r="C4" s="494"/>
      <c r="D4" s="494"/>
      <c r="E4" s="494"/>
      <c r="F4" s="495"/>
    </row>
    <row r="5" spans="1:6" ht="13.5" thickBot="1" x14ac:dyDescent="0.25">
      <c r="A5" s="229"/>
      <c r="B5" s="229"/>
      <c r="C5" s="229"/>
      <c r="D5" s="229"/>
      <c r="E5" s="229"/>
      <c r="F5" s="230"/>
    </row>
    <row r="6" spans="1:6" s="180" customFormat="1" ht="15" customHeight="1" x14ac:dyDescent="0.2">
      <c r="A6" s="496" t="s">
        <v>666</v>
      </c>
      <c r="B6" s="498" t="s">
        <v>667</v>
      </c>
      <c r="C6" s="500" t="s">
        <v>668</v>
      </c>
      <c r="D6" s="500" t="s">
        <v>669</v>
      </c>
      <c r="E6" s="500"/>
      <c r="F6" s="502" t="s">
        <v>698</v>
      </c>
    </row>
    <row r="7" spans="1:6" s="180" customFormat="1" ht="13.9" customHeight="1" thickBot="1" x14ac:dyDescent="0.25">
      <c r="A7" s="497"/>
      <c r="B7" s="499"/>
      <c r="C7" s="501"/>
      <c r="D7" s="304" t="s">
        <v>670</v>
      </c>
      <c r="E7" s="304" t="s">
        <v>671</v>
      </c>
      <c r="F7" s="503"/>
    </row>
    <row r="8" spans="1:6" ht="25.5" x14ac:dyDescent="0.2">
      <c r="A8" s="231" t="s">
        <v>692</v>
      </c>
      <c r="B8" s="232">
        <v>2019</v>
      </c>
      <c r="C8" s="233" t="s">
        <v>693</v>
      </c>
      <c r="D8" s="233" t="s">
        <v>694</v>
      </c>
      <c r="E8" s="234" t="s">
        <v>695</v>
      </c>
      <c r="F8" s="246">
        <v>0</v>
      </c>
    </row>
    <row r="9" spans="1:6" ht="25.5" x14ac:dyDescent="0.2">
      <c r="A9" s="235" t="s">
        <v>692</v>
      </c>
      <c r="B9" s="236">
        <v>2019</v>
      </c>
      <c r="C9" s="237" t="s">
        <v>696</v>
      </c>
      <c r="D9" s="237" t="s">
        <v>697</v>
      </c>
      <c r="E9" s="238">
        <v>602165156</v>
      </c>
      <c r="F9" s="247">
        <v>519322.5</v>
      </c>
    </row>
    <row r="10" spans="1:6" ht="25.5" x14ac:dyDescent="0.2">
      <c r="A10" s="235" t="s">
        <v>692</v>
      </c>
      <c r="B10" s="236">
        <v>2019</v>
      </c>
      <c r="C10" s="237" t="s">
        <v>696</v>
      </c>
      <c r="D10" s="237" t="s">
        <v>697</v>
      </c>
      <c r="E10" s="238">
        <v>424039374</v>
      </c>
      <c r="F10" s="247">
        <v>15000</v>
      </c>
    </row>
    <row r="11" spans="1:6" ht="25.5" x14ac:dyDescent="0.2">
      <c r="A11" s="235" t="s">
        <v>692</v>
      </c>
      <c r="B11" s="236">
        <v>2020</v>
      </c>
      <c r="C11" s="237" t="s">
        <v>696</v>
      </c>
      <c r="D11" s="237" t="s">
        <v>697</v>
      </c>
      <c r="E11" s="238">
        <v>1088653478</v>
      </c>
      <c r="F11" s="247">
        <v>15000</v>
      </c>
    </row>
    <row r="12" spans="1:6" ht="25.5" x14ac:dyDescent="0.2">
      <c r="A12" s="235" t="s">
        <v>692</v>
      </c>
      <c r="B12" s="236">
        <v>2020</v>
      </c>
      <c r="C12" s="237" t="s">
        <v>696</v>
      </c>
      <c r="D12" s="237" t="s">
        <v>697</v>
      </c>
      <c r="E12" s="238">
        <v>1075103825</v>
      </c>
      <c r="F12" s="247">
        <v>15020.59</v>
      </c>
    </row>
    <row r="13" spans="1:6" ht="25.5" x14ac:dyDescent="0.2">
      <c r="A13" s="235" t="s">
        <v>692</v>
      </c>
      <c r="B13" s="236">
        <v>2021</v>
      </c>
      <c r="C13" s="237" t="s">
        <v>696</v>
      </c>
      <c r="D13" s="237" t="s">
        <v>697</v>
      </c>
      <c r="E13" s="238">
        <v>1088653601</v>
      </c>
      <c r="F13" s="247">
        <v>455787.44</v>
      </c>
    </row>
    <row r="14" spans="1:6" ht="25.5" x14ac:dyDescent="0.2">
      <c r="A14" s="235" t="s">
        <v>692</v>
      </c>
      <c r="B14" s="236">
        <v>2021</v>
      </c>
      <c r="C14" s="237" t="s">
        <v>696</v>
      </c>
      <c r="D14" s="237" t="s">
        <v>697</v>
      </c>
      <c r="E14" s="238">
        <v>1088353610</v>
      </c>
      <c r="F14" s="247">
        <v>0</v>
      </c>
    </row>
    <row r="15" spans="1:6" x14ac:dyDescent="0.2">
      <c r="A15" s="235"/>
      <c r="B15" s="236"/>
      <c r="C15" s="237"/>
      <c r="D15" s="237"/>
      <c r="E15" s="238"/>
      <c r="F15" s="247"/>
    </row>
    <row r="16" spans="1:6" x14ac:dyDescent="0.2">
      <c r="A16" s="235"/>
      <c r="B16" s="236"/>
      <c r="C16" s="237"/>
      <c r="D16" s="237"/>
      <c r="E16" s="238"/>
      <c r="F16" s="247"/>
    </row>
    <row r="17" spans="1:6" x14ac:dyDescent="0.2">
      <c r="A17" s="235"/>
      <c r="B17" s="236"/>
      <c r="C17" s="237"/>
      <c r="D17" s="237"/>
      <c r="E17" s="238"/>
      <c r="F17" s="247"/>
    </row>
    <row r="18" spans="1:6" ht="13.5" thickBot="1" x14ac:dyDescent="0.25">
      <c r="A18" s="239"/>
      <c r="B18" s="240"/>
      <c r="C18" s="241"/>
      <c r="D18" s="241"/>
      <c r="E18" s="47"/>
      <c r="F18" s="248"/>
    </row>
    <row r="19" spans="1:6" ht="13.5" thickBot="1" x14ac:dyDescent="0.25">
      <c r="A19" s="249"/>
      <c r="B19" s="249"/>
      <c r="C19" s="249"/>
      <c r="D19" s="249"/>
      <c r="E19" s="227" t="s">
        <v>548</v>
      </c>
      <c r="F19" s="250">
        <f>SUM(F8:F18)</f>
        <v>1020130.53</v>
      </c>
    </row>
    <row r="20" spans="1:6" x14ac:dyDescent="0.2">
      <c r="A20" s="68" t="s">
        <v>567</v>
      </c>
      <c r="B20" s="81"/>
    </row>
  </sheetData>
  <mergeCells count="7">
    <mergeCell ref="A1:F2"/>
    <mergeCell ref="A4:F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J1" workbookViewId="0">
      <pane ySplit="6" topLeftCell="A7" activePane="bottomLeft" state="frozen"/>
      <selection activeCell="C17" sqref="C17"/>
      <selection pane="bottomLeft" activeCell="M15" sqref="M15"/>
    </sheetView>
  </sheetViews>
  <sheetFormatPr baseColWidth="10" defaultColWidth="11.5703125" defaultRowHeight="12.75" x14ac:dyDescent="0.2"/>
  <cols>
    <col min="1" max="1" width="6.5703125" style="1" customWidth="1"/>
    <col min="2" max="2" width="13.140625" style="251" customWidth="1"/>
    <col min="3" max="3" width="13.42578125" style="251" customWidth="1"/>
    <col min="4" max="4" width="15.7109375" style="251" customWidth="1"/>
    <col min="5" max="5" width="18.42578125" style="251" customWidth="1"/>
    <col min="6" max="6" width="15" style="251" customWidth="1"/>
    <col min="7" max="7" width="20.7109375" style="251" customWidth="1"/>
    <col min="8" max="8" width="10.5703125" style="251" customWidth="1"/>
    <col min="9" max="9" width="13.5703125" style="251" customWidth="1"/>
    <col min="10" max="12" width="20.7109375" style="251" customWidth="1"/>
    <col min="13" max="13" width="23.5703125" style="251" customWidth="1"/>
    <col min="14" max="14" width="18.42578125" style="251" customWidth="1"/>
    <col min="15" max="17" width="15.7109375" style="251" customWidth="1"/>
    <col min="18" max="19" width="15.7109375" style="278" customWidth="1"/>
    <col min="20" max="16384" width="11.5703125" style="251"/>
  </cols>
  <sheetData>
    <row r="1" spans="1:19" x14ac:dyDescent="0.2">
      <c r="A1" s="504" t="s">
        <v>2565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6"/>
    </row>
    <row r="2" spans="1:19" ht="13.5" thickBot="1" x14ac:dyDescent="0.25">
      <c r="A2" s="507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9"/>
    </row>
    <row r="3" spans="1:19" s="252" customFormat="1" ht="13.5" thickBot="1" x14ac:dyDescent="0.25">
      <c r="A3" s="510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2"/>
    </row>
    <row r="4" spans="1:19" ht="13.5" thickBot="1" x14ac:dyDescent="0.25">
      <c r="A4" s="513" t="s">
        <v>16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5"/>
    </row>
    <row r="5" spans="1:19" ht="13.5" thickBot="1" x14ac:dyDescent="0.2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/>
      <c r="S5" s="254"/>
    </row>
    <row r="6" spans="1:19" s="283" customFormat="1" ht="53.45" customHeight="1" thickBot="1" x14ac:dyDescent="0.25">
      <c r="A6" s="280" t="s">
        <v>2</v>
      </c>
      <c r="B6" s="178" t="s">
        <v>672</v>
      </c>
      <c r="C6" s="178" t="s">
        <v>673</v>
      </c>
      <c r="D6" s="178" t="s">
        <v>674</v>
      </c>
      <c r="E6" s="178" t="s">
        <v>682</v>
      </c>
      <c r="F6" s="178" t="s">
        <v>675</v>
      </c>
      <c r="G6" s="178" t="s">
        <v>676</v>
      </c>
      <c r="H6" s="178" t="s">
        <v>677</v>
      </c>
      <c r="I6" s="178" t="s">
        <v>678</v>
      </c>
      <c r="J6" s="178" t="s">
        <v>579</v>
      </c>
      <c r="K6" s="178" t="s">
        <v>679</v>
      </c>
      <c r="L6" s="178" t="s">
        <v>683</v>
      </c>
      <c r="M6" s="178" t="s">
        <v>684</v>
      </c>
      <c r="N6" s="178" t="s">
        <v>685</v>
      </c>
      <c r="O6" s="182" t="s">
        <v>680</v>
      </c>
      <c r="P6" s="280" t="s">
        <v>686</v>
      </c>
      <c r="Q6" s="178" t="s">
        <v>687</v>
      </c>
      <c r="R6" s="281" t="s">
        <v>688</v>
      </c>
      <c r="S6" s="282" t="s">
        <v>2566</v>
      </c>
    </row>
    <row r="7" spans="1:19" ht="36" x14ac:dyDescent="0.2">
      <c r="A7" s="355">
        <v>1</v>
      </c>
      <c r="B7" s="356" t="s">
        <v>2567</v>
      </c>
      <c r="C7" s="356" t="s">
        <v>2568</v>
      </c>
      <c r="D7" s="357">
        <v>2008</v>
      </c>
      <c r="E7" s="356" t="s">
        <v>2569</v>
      </c>
      <c r="F7" s="356" t="s">
        <v>2570</v>
      </c>
      <c r="G7" s="356" t="s">
        <v>2571</v>
      </c>
      <c r="H7" s="356" t="s">
        <v>2572</v>
      </c>
      <c r="I7" s="358">
        <v>74000</v>
      </c>
      <c r="J7" s="356" t="s">
        <v>2573</v>
      </c>
      <c r="K7" s="356" t="s">
        <v>2574</v>
      </c>
      <c r="L7" s="356" t="s">
        <v>2575</v>
      </c>
      <c r="M7" s="356" t="s">
        <v>2576</v>
      </c>
      <c r="N7" s="359" t="s">
        <v>2577</v>
      </c>
      <c r="O7" s="360" t="s">
        <v>2578</v>
      </c>
      <c r="P7" s="361" t="s">
        <v>2579</v>
      </c>
      <c r="Q7" s="356" t="s">
        <v>2580</v>
      </c>
      <c r="R7" s="255">
        <v>31.59</v>
      </c>
      <c r="S7" s="256">
        <v>600</v>
      </c>
    </row>
    <row r="8" spans="1:19" ht="48" x14ac:dyDescent="0.2">
      <c r="A8" s="362">
        <v>2</v>
      </c>
      <c r="B8" s="363" t="s">
        <v>2581</v>
      </c>
      <c r="C8" s="363" t="s">
        <v>2582</v>
      </c>
      <c r="D8" s="364">
        <v>2002</v>
      </c>
      <c r="E8" s="363" t="s">
        <v>2583</v>
      </c>
      <c r="F8" s="363" t="s">
        <v>2584</v>
      </c>
      <c r="G8" s="363" t="s">
        <v>2585</v>
      </c>
      <c r="H8" s="356" t="s">
        <v>2572</v>
      </c>
      <c r="I8" s="365">
        <v>120200</v>
      </c>
      <c r="J8" s="356" t="s">
        <v>2573</v>
      </c>
      <c r="K8" s="356" t="s">
        <v>2574</v>
      </c>
      <c r="L8" s="356" t="s">
        <v>2575</v>
      </c>
      <c r="M8" s="363" t="s">
        <v>2586</v>
      </c>
      <c r="N8" s="359" t="s">
        <v>2577</v>
      </c>
      <c r="O8" s="366" t="s">
        <v>2587</v>
      </c>
      <c r="P8" s="361" t="s">
        <v>2579</v>
      </c>
      <c r="Q8" s="356" t="s">
        <v>2580</v>
      </c>
      <c r="R8" s="263">
        <v>0</v>
      </c>
      <c r="S8" s="264">
        <v>0</v>
      </c>
    </row>
    <row r="9" spans="1:19" ht="36" x14ac:dyDescent="0.2">
      <c r="A9" s="362">
        <v>3</v>
      </c>
      <c r="B9" s="363" t="s">
        <v>2588</v>
      </c>
      <c r="C9" s="363" t="s">
        <v>2589</v>
      </c>
      <c r="D9" s="364">
        <v>2001</v>
      </c>
      <c r="E9" s="363" t="s">
        <v>2583</v>
      </c>
      <c r="F9" s="363" t="s">
        <v>2590</v>
      </c>
      <c r="G9" s="363" t="s">
        <v>2591</v>
      </c>
      <c r="H9" s="363" t="s">
        <v>2592</v>
      </c>
      <c r="I9" s="365">
        <v>222000</v>
      </c>
      <c r="J9" s="356" t="s">
        <v>2573</v>
      </c>
      <c r="K9" s="356" t="s">
        <v>2574</v>
      </c>
      <c r="L9" s="356" t="s">
        <v>2575</v>
      </c>
      <c r="M9" s="363" t="s">
        <v>2593</v>
      </c>
      <c r="N9" s="359" t="s">
        <v>2577</v>
      </c>
      <c r="O9" s="366" t="s">
        <v>2594</v>
      </c>
      <c r="P9" s="361" t="s">
        <v>2579</v>
      </c>
      <c r="Q9" s="356" t="s">
        <v>2580</v>
      </c>
      <c r="R9" s="263">
        <v>0</v>
      </c>
      <c r="S9" s="264">
        <v>0</v>
      </c>
    </row>
    <row r="10" spans="1:19" x14ac:dyDescent="0.2">
      <c r="A10" s="257"/>
      <c r="B10" s="258"/>
      <c r="C10" s="258"/>
      <c r="D10" s="259"/>
      <c r="E10" s="258"/>
      <c r="F10" s="258"/>
      <c r="G10" s="258"/>
      <c r="H10" s="258"/>
      <c r="I10" s="258"/>
      <c r="J10" s="258"/>
      <c r="K10" s="258"/>
      <c r="L10" s="258"/>
      <c r="M10" s="258"/>
      <c r="N10" s="260"/>
      <c r="O10" s="261"/>
      <c r="P10" s="262"/>
      <c r="Q10" s="237"/>
      <c r="R10" s="263"/>
      <c r="S10" s="264"/>
    </row>
    <row r="11" spans="1:19" x14ac:dyDescent="0.2">
      <c r="A11" s="257"/>
      <c r="B11" s="258"/>
      <c r="C11" s="258"/>
      <c r="D11" s="259"/>
      <c r="E11" s="258"/>
      <c r="F11" s="258"/>
      <c r="G11" s="258"/>
      <c r="H11" s="258"/>
      <c r="I11" s="258"/>
      <c r="J11" s="258"/>
      <c r="K11" s="258"/>
      <c r="L11" s="258"/>
      <c r="M11" s="258"/>
      <c r="N11" s="260"/>
      <c r="O11" s="261"/>
      <c r="P11" s="262"/>
      <c r="Q11" s="237"/>
      <c r="R11" s="263"/>
      <c r="S11" s="264"/>
    </row>
    <row r="12" spans="1:19" x14ac:dyDescent="0.2">
      <c r="A12" s="257"/>
      <c r="B12" s="258"/>
      <c r="C12" s="258"/>
      <c r="D12" s="259"/>
      <c r="E12" s="258"/>
      <c r="F12" s="258"/>
      <c r="G12" s="258"/>
      <c r="H12" s="258"/>
      <c r="I12" s="258"/>
      <c r="J12" s="258"/>
      <c r="K12" s="258"/>
      <c r="L12" s="258"/>
      <c r="M12" s="258"/>
      <c r="N12" s="260"/>
      <c r="O12" s="261"/>
      <c r="P12" s="262"/>
      <c r="Q12" s="237"/>
      <c r="R12" s="263"/>
      <c r="S12" s="264"/>
    </row>
    <row r="13" spans="1:19" x14ac:dyDescent="0.2">
      <c r="A13" s="257"/>
      <c r="B13" s="258"/>
      <c r="C13" s="258"/>
      <c r="D13" s="259"/>
      <c r="E13" s="258"/>
      <c r="F13" s="258"/>
      <c r="G13" s="258"/>
      <c r="H13" s="258"/>
      <c r="I13" s="258"/>
      <c r="J13" s="258"/>
      <c r="K13" s="258"/>
      <c r="L13" s="258"/>
      <c r="M13" s="258"/>
      <c r="N13" s="260"/>
      <c r="O13" s="261"/>
      <c r="P13" s="262"/>
      <c r="Q13" s="237"/>
      <c r="R13" s="263"/>
      <c r="S13" s="264"/>
    </row>
    <row r="14" spans="1:19" x14ac:dyDescent="0.2">
      <c r="A14" s="257"/>
      <c r="B14" s="258"/>
      <c r="C14" s="258"/>
      <c r="D14" s="259"/>
      <c r="E14" s="258"/>
      <c r="F14" s="258"/>
      <c r="G14" s="258"/>
      <c r="H14" s="258"/>
      <c r="I14" s="258"/>
      <c r="J14" s="258"/>
      <c r="K14" s="258"/>
      <c r="L14" s="258"/>
      <c r="M14" s="258"/>
      <c r="N14" s="260"/>
      <c r="O14" s="261"/>
      <c r="P14" s="262"/>
      <c r="Q14" s="237"/>
      <c r="R14" s="263"/>
      <c r="S14" s="264"/>
    </row>
    <row r="15" spans="1:19" x14ac:dyDescent="0.2">
      <c r="A15" s="257"/>
      <c r="B15" s="258"/>
      <c r="C15" s="258"/>
      <c r="D15" s="259"/>
      <c r="E15" s="258"/>
      <c r="F15" s="258"/>
      <c r="G15" s="258"/>
      <c r="H15" s="258"/>
      <c r="I15" s="258"/>
      <c r="J15" s="258"/>
      <c r="K15" s="258"/>
      <c r="L15" s="258"/>
      <c r="M15" s="258"/>
      <c r="N15" s="260"/>
      <c r="O15" s="261"/>
      <c r="P15" s="262"/>
      <c r="Q15" s="237"/>
      <c r="R15" s="263"/>
      <c r="S15" s="264"/>
    </row>
    <row r="16" spans="1:19" x14ac:dyDescent="0.2">
      <c r="A16" s="257"/>
      <c r="B16" s="258"/>
      <c r="C16" s="258"/>
      <c r="D16" s="259"/>
      <c r="E16" s="258"/>
      <c r="F16" s="258"/>
      <c r="G16" s="258"/>
      <c r="H16" s="258"/>
      <c r="I16" s="258"/>
      <c r="J16" s="258"/>
      <c r="K16" s="258"/>
      <c r="L16" s="258"/>
      <c r="M16" s="258"/>
      <c r="N16" s="260"/>
      <c r="O16" s="261"/>
      <c r="P16" s="262"/>
      <c r="Q16" s="237"/>
      <c r="R16" s="263"/>
      <c r="S16" s="264"/>
    </row>
    <row r="17" spans="1:19" ht="13.5" thickBot="1" x14ac:dyDescent="0.25">
      <c r="A17" s="265"/>
      <c r="B17" s="266"/>
      <c r="C17" s="266"/>
      <c r="D17" s="267"/>
      <c r="E17" s="266"/>
      <c r="F17" s="266"/>
      <c r="G17" s="266"/>
      <c r="H17" s="266"/>
      <c r="I17" s="266"/>
      <c r="J17" s="266"/>
      <c r="K17" s="266"/>
      <c r="L17" s="266"/>
      <c r="M17" s="266"/>
      <c r="N17" s="268"/>
      <c r="O17" s="269"/>
      <c r="P17" s="270"/>
      <c r="Q17" s="241"/>
      <c r="R17" s="271"/>
      <c r="S17" s="272"/>
    </row>
    <row r="18" spans="1:19" ht="13.5" thickBot="1" x14ac:dyDescent="0.25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Q18" s="275" t="s">
        <v>548</v>
      </c>
      <c r="R18" s="276">
        <f>SUM(R7:R17)</f>
        <v>31.59</v>
      </c>
      <c r="S18" s="276">
        <f>SUM(S7:S17)</f>
        <v>600</v>
      </c>
    </row>
    <row r="19" spans="1:19" x14ac:dyDescent="0.2">
      <c r="A19" s="2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</row>
    <row r="20" spans="1:19" ht="14.45" customHeight="1" x14ac:dyDescent="0.2">
      <c r="A20" s="279" t="s">
        <v>568</v>
      </c>
    </row>
  </sheetData>
  <mergeCells count="3">
    <mergeCell ref="A1:S2"/>
    <mergeCell ref="A3:S3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activeCell="C17" sqref="C17"/>
      <selection pane="bottomLeft" activeCell="D9" sqref="D9"/>
    </sheetView>
  </sheetViews>
  <sheetFormatPr baseColWidth="10" defaultColWidth="11.5703125" defaultRowHeight="12.75" x14ac:dyDescent="0.2"/>
  <cols>
    <col min="1" max="1" width="4.5703125" style="226" bestFit="1" customWidth="1"/>
    <col min="2" max="2" width="30.140625" style="34" customWidth="1"/>
    <col min="3" max="3" width="33.42578125" style="34" customWidth="1"/>
    <col min="4" max="5" width="25.42578125" style="34" customWidth="1"/>
    <col min="6" max="6" width="25.85546875" style="34" customWidth="1"/>
    <col min="7" max="16384" width="11.5703125" style="34"/>
  </cols>
  <sheetData>
    <row r="1" spans="1:8" ht="32.25" customHeight="1" thickBot="1" x14ac:dyDescent="0.25">
      <c r="A1" s="459" t="s">
        <v>735</v>
      </c>
      <c r="B1" s="460"/>
      <c r="C1" s="460"/>
      <c r="D1" s="460"/>
      <c r="E1" s="460"/>
      <c r="F1" s="461"/>
      <c r="G1" s="33"/>
      <c r="H1" s="33"/>
    </row>
    <row r="2" spans="1:8" ht="13.5" thickBot="1" x14ac:dyDescent="0.25">
      <c r="A2" s="519"/>
      <c r="B2" s="520"/>
      <c r="C2" s="520"/>
      <c r="D2" s="520"/>
      <c r="E2" s="520"/>
      <c r="F2" s="521"/>
      <c r="G2" s="38"/>
      <c r="H2" s="38"/>
    </row>
    <row r="3" spans="1:8" ht="13.5" thickBot="1" x14ac:dyDescent="0.25">
      <c r="A3" s="516" t="s">
        <v>16</v>
      </c>
      <c r="B3" s="517"/>
      <c r="C3" s="517"/>
      <c r="D3" s="517"/>
      <c r="E3" s="517"/>
      <c r="F3" s="518"/>
    </row>
    <row r="4" spans="1:8" ht="13.5" thickBot="1" x14ac:dyDescent="0.25">
      <c r="A4" s="223"/>
      <c r="B4" s="39"/>
      <c r="C4" s="39"/>
      <c r="D4" s="39"/>
      <c r="E4" s="39"/>
      <c r="F4" s="39"/>
    </row>
    <row r="5" spans="1:8" s="180" customFormat="1" ht="33.6" customHeight="1" thickBot="1" x14ac:dyDescent="0.25">
      <c r="A5" s="177" t="s">
        <v>17</v>
      </c>
      <c r="B5" s="181" t="s">
        <v>569</v>
      </c>
      <c r="C5" s="181" t="s">
        <v>570</v>
      </c>
      <c r="D5" s="178" t="s">
        <v>571</v>
      </c>
      <c r="E5" s="182" t="s">
        <v>681</v>
      </c>
      <c r="F5" s="182" t="s">
        <v>572</v>
      </c>
      <c r="G5" s="183"/>
    </row>
    <row r="6" spans="1:8" ht="51" x14ac:dyDescent="0.2">
      <c r="A6" s="224">
        <v>1</v>
      </c>
      <c r="B6" s="317" t="s">
        <v>718</v>
      </c>
      <c r="C6" s="317" t="s">
        <v>719</v>
      </c>
      <c r="D6" s="317" t="s">
        <v>720</v>
      </c>
      <c r="E6" s="318" t="s">
        <v>721</v>
      </c>
      <c r="F6" s="42"/>
    </row>
    <row r="7" spans="1:8" x14ac:dyDescent="0.2">
      <c r="A7" s="224"/>
      <c r="B7" s="44"/>
      <c r="C7" s="44"/>
      <c r="D7" s="44"/>
      <c r="E7" s="220"/>
      <c r="F7" s="45"/>
    </row>
    <row r="8" spans="1:8" x14ac:dyDescent="0.2">
      <c r="A8" s="224"/>
      <c r="B8" s="44"/>
      <c r="C8" s="44"/>
      <c r="D8" s="44"/>
      <c r="E8" s="220"/>
      <c r="F8" s="45"/>
    </row>
    <row r="9" spans="1:8" x14ac:dyDescent="0.2">
      <c r="A9" s="224"/>
      <c r="B9" s="44"/>
      <c r="C9" s="44"/>
      <c r="D9" s="44"/>
      <c r="E9" s="220"/>
      <c r="F9" s="45"/>
    </row>
    <row r="10" spans="1:8" x14ac:dyDescent="0.2">
      <c r="A10" s="224"/>
      <c r="B10" s="44"/>
      <c r="C10" s="44"/>
      <c r="D10" s="44"/>
      <c r="E10" s="220"/>
      <c r="F10" s="45"/>
    </row>
    <row r="11" spans="1:8" x14ac:dyDescent="0.2">
      <c r="A11" s="224"/>
      <c r="B11" s="44"/>
      <c r="C11" s="44"/>
      <c r="D11" s="44"/>
      <c r="E11" s="220"/>
      <c r="F11" s="45"/>
    </row>
    <row r="12" spans="1:8" x14ac:dyDescent="0.2">
      <c r="A12" s="224"/>
      <c r="B12" s="44"/>
      <c r="C12" s="44"/>
      <c r="D12" s="44"/>
      <c r="E12" s="220"/>
      <c r="F12" s="45"/>
    </row>
    <row r="13" spans="1:8" x14ac:dyDescent="0.2">
      <c r="A13" s="224"/>
      <c r="B13" s="44"/>
      <c r="C13" s="44"/>
      <c r="D13" s="44"/>
      <c r="E13" s="220"/>
      <c r="F13" s="45"/>
    </row>
    <row r="14" spans="1:8" x14ac:dyDescent="0.2">
      <c r="A14" s="224"/>
      <c r="B14" s="44"/>
      <c r="C14" s="44"/>
      <c r="D14" s="44"/>
      <c r="E14" s="220"/>
      <c r="F14" s="45"/>
    </row>
    <row r="15" spans="1:8" x14ac:dyDescent="0.2">
      <c r="A15" s="224"/>
      <c r="B15" s="44"/>
      <c r="C15" s="44"/>
      <c r="D15" s="44"/>
      <c r="E15" s="220"/>
      <c r="F15" s="45"/>
    </row>
    <row r="16" spans="1:8" x14ac:dyDescent="0.2">
      <c r="A16" s="224"/>
      <c r="B16" s="44"/>
      <c r="C16" s="44"/>
      <c r="D16" s="44"/>
      <c r="E16" s="220"/>
      <c r="F16" s="45"/>
    </row>
    <row r="17" spans="1:6" x14ac:dyDescent="0.2">
      <c r="A17" s="224"/>
      <c r="B17" s="44"/>
      <c r="C17" s="44"/>
      <c r="D17" s="44"/>
      <c r="E17" s="220"/>
      <c r="F17" s="45"/>
    </row>
    <row r="18" spans="1:6" x14ac:dyDescent="0.2">
      <c r="A18" s="224"/>
      <c r="B18" s="44"/>
      <c r="C18" s="44"/>
      <c r="D18" s="44"/>
      <c r="E18" s="220"/>
      <c r="F18" s="45"/>
    </row>
    <row r="19" spans="1:6" x14ac:dyDescent="0.2">
      <c r="A19" s="224"/>
      <c r="B19" s="44"/>
      <c r="C19" s="44"/>
      <c r="D19" s="44"/>
      <c r="E19" s="220"/>
      <c r="F19" s="45"/>
    </row>
    <row r="20" spans="1:6" x14ac:dyDescent="0.2">
      <c r="A20" s="224"/>
      <c r="B20" s="44"/>
      <c r="C20" s="44"/>
      <c r="D20" s="44"/>
      <c r="E20" s="220"/>
      <c r="F20" s="45"/>
    </row>
    <row r="21" spans="1:6" ht="13.5" thickBot="1" x14ac:dyDescent="0.25">
      <c r="A21" s="225"/>
      <c r="B21" s="47"/>
      <c r="C21" s="47"/>
      <c r="D21" s="47"/>
      <c r="E21" s="221"/>
      <c r="F21" s="48"/>
    </row>
    <row r="22" spans="1:6" ht="13.5" thickBot="1" x14ac:dyDescent="0.25">
      <c r="E22" s="227" t="s">
        <v>548</v>
      </c>
      <c r="F22" s="228">
        <f>SUM(F6:F21)</f>
        <v>0</v>
      </c>
    </row>
  </sheetData>
  <mergeCells count="3">
    <mergeCell ref="A1:F1"/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"/>
      <selection activeCell="C17" sqref="C17"/>
      <selection pane="bottomLeft" activeCell="D6" sqref="D6:D14"/>
    </sheetView>
  </sheetViews>
  <sheetFormatPr baseColWidth="10" defaultColWidth="11.5703125" defaultRowHeight="12.75" x14ac:dyDescent="0.2"/>
  <cols>
    <col min="1" max="1" width="4.5703125" style="226" bestFit="1" customWidth="1"/>
    <col min="2" max="2" width="34.85546875" style="34" customWidth="1"/>
    <col min="3" max="3" width="33.42578125" style="34" customWidth="1"/>
    <col min="4" max="4" width="17.28515625" style="34" customWidth="1"/>
    <col min="5" max="5" width="19.28515625" style="34" customWidth="1"/>
    <col min="6" max="16384" width="11.5703125" style="34"/>
  </cols>
  <sheetData>
    <row r="1" spans="1:7" ht="32.25" customHeight="1" thickBot="1" x14ac:dyDescent="0.25">
      <c r="A1" s="459" t="s">
        <v>734</v>
      </c>
      <c r="B1" s="460"/>
      <c r="C1" s="460"/>
      <c r="D1" s="460"/>
      <c r="E1" s="461"/>
      <c r="F1" s="81"/>
      <c r="G1" s="81"/>
    </row>
    <row r="2" spans="1:7" ht="13.5" thickBot="1" x14ac:dyDescent="0.25">
      <c r="A2" s="222"/>
      <c r="B2" s="305"/>
      <c r="C2" s="305"/>
      <c r="D2" s="305"/>
      <c r="E2" s="305"/>
      <c r="F2" s="306"/>
      <c r="G2" s="306"/>
    </row>
    <row r="3" spans="1:7" ht="13.5" thickBot="1" x14ac:dyDescent="0.25">
      <c r="A3" s="516" t="s">
        <v>16</v>
      </c>
      <c r="B3" s="517"/>
      <c r="C3" s="517"/>
      <c r="D3" s="517"/>
      <c r="E3" s="518"/>
    </row>
    <row r="4" spans="1:7" ht="13.5" thickBot="1" x14ac:dyDescent="0.25">
      <c r="A4" s="223"/>
      <c r="B4" s="39"/>
      <c r="C4" s="39"/>
      <c r="D4" s="39"/>
      <c r="E4" s="39"/>
    </row>
    <row r="5" spans="1:7" s="180" customFormat="1" ht="24" customHeight="1" thickBot="1" x14ac:dyDescent="0.25">
      <c r="A5" s="177" t="s">
        <v>17</v>
      </c>
      <c r="B5" s="181" t="s">
        <v>643</v>
      </c>
      <c r="C5" s="181" t="s">
        <v>573</v>
      </c>
      <c r="D5" s="178" t="s">
        <v>574</v>
      </c>
      <c r="E5" s="182" t="s">
        <v>722</v>
      </c>
      <c r="F5" s="183"/>
    </row>
    <row r="6" spans="1:7" ht="31.5" x14ac:dyDescent="0.25">
      <c r="A6" s="224">
        <v>1</v>
      </c>
      <c r="B6" s="319" t="s">
        <v>723</v>
      </c>
      <c r="C6" s="522" t="s">
        <v>724</v>
      </c>
      <c r="D6" s="525">
        <v>206550.19</v>
      </c>
      <c r="E6" s="528" t="s">
        <v>725</v>
      </c>
    </row>
    <row r="7" spans="1:7" ht="31.5" x14ac:dyDescent="0.2">
      <c r="A7" s="224">
        <v>2</v>
      </c>
      <c r="B7" s="316" t="s">
        <v>726</v>
      </c>
      <c r="C7" s="523"/>
      <c r="D7" s="526"/>
      <c r="E7" s="529"/>
    </row>
    <row r="8" spans="1:7" ht="47.25" x14ac:dyDescent="0.2">
      <c r="A8" s="224">
        <v>3</v>
      </c>
      <c r="B8" s="316" t="s">
        <v>727</v>
      </c>
      <c r="C8" s="523"/>
      <c r="D8" s="526"/>
      <c r="E8" s="529"/>
    </row>
    <row r="9" spans="1:7" ht="78.75" x14ac:dyDescent="0.25">
      <c r="A9" s="224">
        <v>4</v>
      </c>
      <c r="B9" s="319" t="s">
        <v>728</v>
      </c>
      <c r="C9" s="523"/>
      <c r="D9" s="526"/>
      <c r="E9" s="529"/>
    </row>
    <row r="10" spans="1:7" ht="141.75" x14ac:dyDescent="0.2">
      <c r="A10" s="224">
        <v>5</v>
      </c>
      <c r="B10" s="316" t="s">
        <v>729</v>
      </c>
      <c r="C10" s="523"/>
      <c r="D10" s="526"/>
      <c r="E10" s="529"/>
    </row>
    <row r="11" spans="1:7" ht="126" x14ac:dyDescent="0.25">
      <c r="A11" s="224">
        <v>6</v>
      </c>
      <c r="B11" s="319" t="s">
        <v>730</v>
      </c>
      <c r="C11" s="523"/>
      <c r="D11" s="526"/>
      <c r="E11" s="529"/>
    </row>
    <row r="12" spans="1:7" ht="157.5" x14ac:dyDescent="0.25">
      <c r="A12" s="224">
        <v>7</v>
      </c>
      <c r="B12" s="319" t="s">
        <v>731</v>
      </c>
      <c r="C12" s="523"/>
      <c r="D12" s="526"/>
      <c r="E12" s="529"/>
    </row>
    <row r="13" spans="1:7" ht="47.25" x14ac:dyDescent="0.2">
      <c r="A13" s="224">
        <v>8</v>
      </c>
      <c r="B13" s="316" t="s">
        <v>732</v>
      </c>
      <c r="C13" s="523"/>
      <c r="D13" s="526"/>
      <c r="E13" s="529"/>
    </row>
    <row r="14" spans="1:7" ht="267.75" x14ac:dyDescent="0.25">
      <c r="A14" s="224">
        <v>9</v>
      </c>
      <c r="B14" s="319" t="s">
        <v>733</v>
      </c>
      <c r="C14" s="524"/>
      <c r="D14" s="527"/>
      <c r="E14" s="530"/>
    </row>
  </sheetData>
  <mergeCells count="5">
    <mergeCell ref="A1:E1"/>
    <mergeCell ref="A3:E3"/>
    <mergeCell ref="C6:C14"/>
    <mergeCell ref="D6:D14"/>
    <mergeCell ref="E6:E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8"/>
  <sheetViews>
    <sheetView workbookViewId="0">
      <pane ySplit="5" topLeftCell="A6" activePane="bottomLeft" state="frozen"/>
      <selection activeCell="C17" sqref="C17"/>
      <selection pane="bottomLeft" activeCell="E14" sqref="E14"/>
    </sheetView>
  </sheetViews>
  <sheetFormatPr baseColWidth="10" defaultColWidth="11.5703125" defaultRowHeight="12.75" x14ac:dyDescent="0.2"/>
  <cols>
    <col min="1" max="1" width="6" style="226" customWidth="1"/>
    <col min="2" max="2" width="30.140625" style="34" customWidth="1"/>
    <col min="3" max="3" width="33.42578125" style="34" customWidth="1"/>
    <col min="4" max="4" width="17.7109375" style="34" customWidth="1"/>
    <col min="5" max="6" width="19.28515625" style="34" customWidth="1"/>
    <col min="7" max="7" width="16" style="34" customWidth="1"/>
    <col min="8" max="16384" width="11.5703125" style="34"/>
  </cols>
  <sheetData>
    <row r="1" spans="1:9" ht="33.75" customHeight="1" thickBot="1" x14ac:dyDescent="0.25">
      <c r="A1" s="459" t="s">
        <v>743</v>
      </c>
      <c r="B1" s="460"/>
      <c r="C1" s="460"/>
      <c r="D1" s="460"/>
      <c r="E1" s="460"/>
      <c r="F1" s="460"/>
      <c r="G1" s="461"/>
      <c r="H1" s="81"/>
      <c r="I1" s="81"/>
    </row>
    <row r="2" spans="1:9" ht="13.5" thickBot="1" x14ac:dyDescent="0.25">
      <c r="A2" s="222"/>
      <c r="B2" s="305"/>
      <c r="C2" s="305"/>
      <c r="D2" s="305"/>
      <c r="E2" s="305"/>
      <c r="F2" s="305"/>
      <c r="G2" s="37"/>
      <c r="H2" s="306"/>
      <c r="I2" s="306"/>
    </row>
    <row r="3" spans="1:9" ht="13.5" thickBot="1" x14ac:dyDescent="0.25">
      <c r="A3" s="516" t="s">
        <v>744</v>
      </c>
      <c r="B3" s="517"/>
      <c r="C3" s="517"/>
      <c r="D3" s="517"/>
      <c r="E3" s="517"/>
      <c r="F3" s="517"/>
      <c r="G3" s="518"/>
    </row>
    <row r="4" spans="1:9" ht="13.5" thickBot="1" x14ac:dyDescent="0.25">
      <c r="A4" s="223"/>
      <c r="B4" s="39"/>
      <c r="C4" s="39"/>
      <c r="D4" s="39"/>
      <c r="E4" s="39"/>
      <c r="F4" s="39"/>
      <c r="G4" s="39"/>
    </row>
    <row r="5" spans="1:9" s="180" customFormat="1" ht="26.25" customHeight="1" thickBot="1" x14ac:dyDescent="0.25">
      <c r="A5" s="177" t="s">
        <v>17</v>
      </c>
      <c r="B5" s="181" t="s">
        <v>575</v>
      </c>
      <c r="C5" s="181" t="s">
        <v>576</v>
      </c>
      <c r="D5" s="178" t="s">
        <v>577</v>
      </c>
      <c r="E5" s="178" t="s">
        <v>578</v>
      </c>
      <c r="F5" s="295" t="s">
        <v>579</v>
      </c>
      <c r="G5" s="182" t="s">
        <v>580</v>
      </c>
      <c r="H5" s="183"/>
    </row>
    <row r="6" spans="1:9" ht="15" x14ac:dyDescent="0.25">
      <c r="A6" s="320">
        <v>1</v>
      </c>
      <c r="B6" s="321" t="s">
        <v>745</v>
      </c>
      <c r="C6" s="321" t="s">
        <v>746</v>
      </c>
      <c r="D6" s="320" t="s">
        <v>747</v>
      </c>
      <c r="E6" s="322" t="s">
        <v>748</v>
      </c>
      <c r="F6" s="323" t="s">
        <v>749</v>
      </c>
      <c r="G6" s="320"/>
    </row>
    <row r="7" spans="1:9" ht="15" x14ac:dyDescent="0.25">
      <c r="A7" s="320">
        <v>2</v>
      </c>
      <c r="B7" s="321" t="s">
        <v>750</v>
      </c>
      <c r="C7" s="321" t="s">
        <v>746</v>
      </c>
      <c r="D7" s="320" t="s">
        <v>747</v>
      </c>
      <c r="E7" s="322" t="s">
        <v>748</v>
      </c>
      <c r="F7" s="323" t="s">
        <v>751</v>
      </c>
      <c r="G7" s="320"/>
    </row>
    <row r="8" spans="1:9" ht="15" x14ac:dyDescent="0.25">
      <c r="A8" s="320">
        <v>3</v>
      </c>
      <c r="B8" s="321" t="s">
        <v>752</v>
      </c>
      <c r="C8" s="321" t="s">
        <v>746</v>
      </c>
      <c r="D8" s="320" t="s">
        <v>747</v>
      </c>
      <c r="E8" s="322" t="s">
        <v>748</v>
      </c>
      <c r="F8" s="323" t="s">
        <v>751</v>
      </c>
      <c r="G8" s="320"/>
    </row>
    <row r="9" spans="1:9" ht="15" x14ac:dyDescent="0.25">
      <c r="A9" s="320">
        <v>4</v>
      </c>
      <c r="B9" s="321" t="s">
        <v>753</v>
      </c>
      <c r="C9" s="321" t="s">
        <v>746</v>
      </c>
      <c r="D9" s="320" t="s">
        <v>747</v>
      </c>
      <c r="E9" s="322" t="s">
        <v>748</v>
      </c>
      <c r="F9" s="323" t="s">
        <v>751</v>
      </c>
      <c r="G9" s="320"/>
    </row>
    <row r="10" spans="1:9" ht="15" x14ac:dyDescent="0.25">
      <c r="A10" s="320">
        <v>5</v>
      </c>
      <c r="B10" s="321" t="s">
        <v>754</v>
      </c>
      <c r="C10" s="321" t="s">
        <v>746</v>
      </c>
      <c r="D10" s="320" t="s">
        <v>747</v>
      </c>
      <c r="E10" s="322" t="s">
        <v>748</v>
      </c>
      <c r="F10" s="323" t="s">
        <v>751</v>
      </c>
      <c r="G10" s="320"/>
    </row>
    <row r="11" spans="1:9" ht="15" x14ac:dyDescent="0.25">
      <c r="A11" s="320">
        <v>6</v>
      </c>
      <c r="B11" s="321" t="s">
        <v>755</v>
      </c>
      <c r="C11" s="321" t="s">
        <v>746</v>
      </c>
      <c r="D11" s="320" t="s">
        <v>747</v>
      </c>
      <c r="E11" s="322" t="s">
        <v>748</v>
      </c>
      <c r="F11" s="323" t="s">
        <v>751</v>
      </c>
      <c r="G11" s="320"/>
    </row>
    <row r="12" spans="1:9" ht="15" x14ac:dyDescent="0.25">
      <c r="A12" s="320">
        <v>7</v>
      </c>
      <c r="B12" s="321" t="s">
        <v>756</v>
      </c>
      <c r="C12" s="321" t="s">
        <v>746</v>
      </c>
      <c r="D12" s="320" t="s">
        <v>747</v>
      </c>
      <c r="E12" s="322" t="s">
        <v>748</v>
      </c>
      <c r="F12" s="323" t="s">
        <v>751</v>
      </c>
      <c r="G12" s="320"/>
    </row>
    <row r="13" spans="1:9" ht="15" x14ac:dyDescent="0.25">
      <c r="A13" s="320">
        <v>8</v>
      </c>
      <c r="B13" s="321" t="s">
        <v>757</v>
      </c>
      <c r="C13" s="321" t="s">
        <v>746</v>
      </c>
      <c r="D13" s="320" t="s">
        <v>747</v>
      </c>
      <c r="E13" s="322" t="s">
        <v>748</v>
      </c>
      <c r="F13" s="323" t="s">
        <v>751</v>
      </c>
      <c r="G13" s="320"/>
    </row>
    <row r="14" spans="1:9" ht="15" x14ac:dyDescent="0.25">
      <c r="A14" s="320">
        <v>9</v>
      </c>
      <c r="B14" s="321" t="s">
        <v>758</v>
      </c>
      <c r="C14" s="321" t="s">
        <v>746</v>
      </c>
      <c r="D14" s="320" t="s">
        <v>747</v>
      </c>
      <c r="E14" s="322" t="s">
        <v>748</v>
      </c>
      <c r="F14" s="323" t="s">
        <v>751</v>
      </c>
      <c r="G14" s="320"/>
    </row>
    <row r="15" spans="1:9" ht="15" x14ac:dyDescent="0.25">
      <c r="A15" s="320">
        <v>10</v>
      </c>
      <c r="B15" s="321" t="s">
        <v>759</v>
      </c>
      <c r="C15" s="321" t="s">
        <v>746</v>
      </c>
      <c r="D15" s="320" t="s">
        <v>747</v>
      </c>
      <c r="E15" s="322" t="s">
        <v>748</v>
      </c>
      <c r="F15" s="323" t="s">
        <v>751</v>
      </c>
      <c r="G15" s="320"/>
    </row>
    <row r="16" spans="1:9" ht="15" x14ac:dyDescent="0.25">
      <c r="A16" s="320">
        <v>11</v>
      </c>
      <c r="B16" s="321" t="s">
        <v>760</v>
      </c>
      <c r="C16" s="321" t="s">
        <v>746</v>
      </c>
      <c r="D16" s="320" t="s">
        <v>747</v>
      </c>
      <c r="E16" s="322" t="s">
        <v>748</v>
      </c>
      <c r="F16" s="323" t="s">
        <v>751</v>
      </c>
      <c r="G16" s="320"/>
    </row>
    <row r="17" spans="1:7" ht="15" x14ac:dyDescent="0.25">
      <c r="A17" s="320">
        <v>12</v>
      </c>
      <c r="B17" s="321" t="s">
        <v>761</v>
      </c>
      <c r="C17" s="321" t="s">
        <v>746</v>
      </c>
      <c r="D17" s="320" t="s">
        <v>747</v>
      </c>
      <c r="E17" s="322" t="s">
        <v>748</v>
      </c>
      <c r="F17" s="323" t="s">
        <v>751</v>
      </c>
      <c r="G17" s="320"/>
    </row>
    <row r="18" spans="1:7" ht="15" x14ac:dyDescent="0.25">
      <c r="A18" s="320">
        <v>13</v>
      </c>
      <c r="B18" s="321" t="s">
        <v>762</v>
      </c>
      <c r="C18" s="321" t="s">
        <v>746</v>
      </c>
      <c r="D18" s="320" t="s">
        <v>747</v>
      </c>
      <c r="E18" s="322" t="s">
        <v>748</v>
      </c>
      <c r="F18" s="323" t="s">
        <v>751</v>
      </c>
      <c r="G18" s="320"/>
    </row>
    <row r="19" spans="1:7" ht="15" x14ac:dyDescent="0.25">
      <c r="A19" s="320">
        <v>14</v>
      </c>
      <c r="B19" s="321" t="s">
        <v>763</v>
      </c>
      <c r="C19" s="321" t="s">
        <v>746</v>
      </c>
      <c r="D19" s="320" t="s">
        <v>747</v>
      </c>
      <c r="E19" s="322" t="s">
        <v>748</v>
      </c>
      <c r="F19" s="323" t="s">
        <v>751</v>
      </c>
      <c r="G19" s="320"/>
    </row>
    <row r="20" spans="1:7" ht="15" x14ac:dyDescent="0.25">
      <c r="A20" s="320">
        <v>15</v>
      </c>
      <c r="B20" s="321" t="s">
        <v>764</v>
      </c>
      <c r="C20" s="321" t="s">
        <v>746</v>
      </c>
      <c r="D20" s="320" t="s">
        <v>747</v>
      </c>
      <c r="E20" s="322" t="s">
        <v>748</v>
      </c>
      <c r="F20" s="323" t="s">
        <v>751</v>
      </c>
      <c r="G20" s="320"/>
    </row>
    <row r="21" spans="1:7" ht="15" x14ac:dyDescent="0.25">
      <c r="A21" s="320">
        <v>16</v>
      </c>
      <c r="B21" s="321" t="s">
        <v>765</v>
      </c>
      <c r="C21" s="321" t="s">
        <v>746</v>
      </c>
      <c r="D21" s="320" t="s">
        <v>747</v>
      </c>
      <c r="E21" s="322" t="s">
        <v>748</v>
      </c>
      <c r="F21" s="323" t="s">
        <v>751</v>
      </c>
      <c r="G21" s="320"/>
    </row>
    <row r="22" spans="1:7" ht="15" x14ac:dyDescent="0.25">
      <c r="A22" s="320">
        <v>17</v>
      </c>
      <c r="B22" s="321" t="s">
        <v>766</v>
      </c>
      <c r="C22" s="321" t="s">
        <v>746</v>
      </c>
      <c r="D22" s="320" t="s">
        <v>747</v>
      </c>
      <c r="E22" s="322" t="s">
        <v>748</v>
      </c>
      <c r="F22" s="323" t="s">
        <v>751</v>
      </c>
      <c r="G22" s="320"/>
    </row>
    <row r="23" spans="1:7" ht="15" x14ac:dyDescent="0.25">
      <c r="A23" s="320">
        <v>18</v>
      </c>
      <c r="B23" s="321" t="s">
        <v>767</v>
      </c>
      <c r="C23" s="321" t="s">
        <v>746</v>
      </c>
      <c r="D23" s="320" t="s">
        <v>747</v>
      </c>
      <c r="E23" s="322" t="s">
        <v>748</v>
      </c>
      <c r="F23" s="323" t="s">
        <v>751</v>
      </c>
      <c r="G23" s="320"/>
    </row>
    <row r="24" spans="1:7" ht="15" x14ac:dyDescent="0.25">
      <c r="A24" s="320">
        <v>19</v>
      </c>
      <c r="B24" s="321" t="s">
        <v>768</v>
      </c>
      <c r="C24" s="321" t="s">
        <v>746</v>
      </c>
      <c r="D24" s="320" t="s">
        <v>747</v>
      </c>
      <c r="E24" s="322" t="s">
        <v>748</v>
      </c>
      <c r="F24" s="323" t="s">
        <v>751</v>
      </c>
      <c r="G24" s="320"/>
    </row>
    <row r="25" spans="1:7" ht="15" x14ac:dyDescent="0.25">
      <c r="A25" s="320">
        <v>20</v>
      </c>
      <c r="B25" s="321" t="s">
        <v>769</v>
      </c>
      <c r="C25" s="321" t="s">
        <v>746</v>
      </c>
      <c r="D25" s="320" t="s">
        <v>747</v>
      </c>
      <c r="E25" s="322" t="s">
        <v>748</v>
      </c>
      <c r="F25" s="323" t="s">
        <v>751</v>
      </c>
      <c r="G25" s="320"/>
    </row>
    <row r="26" spans="1:7" ht="15" x14ac:dyDescent="0.25">
      <c r="A26" s="320">
        <v>21</v>
      </c>
      <c r="B26" s="321" t="s">
        <v>770</v>
      </c>
      <c r="C26" s="321" t="s">
        <v>746</v>
      </c>
      <c r="D26" s="320" t="s">
        <v>747</v>
      </c>
      <c r="E26" s="322" t="s">
        <v>748</v>
      </c>
      <c r="F26" s="323" t="s">
        <v>751</v>
      </c>
      <c r="G26" s="320"/>
    </row>
    <row r="27" spans="1:7" ht="15" x14ac:dyDescent="0.25">
      <c r="A27" s="320">
        <v>22</v>
      </c>
      <c r="B27" s="321" t="s">
        <v>771</v>
      </c>
      <c r="C27" s="321" t="s">
        <v>746</v>
      </c>
      <c r="D27" s="320" t="s">
        <v>747</v>
      </c>
      <c r="E27" s="322" t="s">
        <v>748</v>
      </c>
      <c r="F27" s="323" t="s">
        <v>751</v>
      </c>
      <c r="G27" s="320"/>
    </row>
    <row r="28" spans="1:7" ht="15" x14ac:dyDescent="0.25">
      <c r="A28" s="320">
        <v>23</v>
      </c>
      <c r="B28" s="321" t="s">
        <v>772</v>
      </c>
      <c r="C28" s="321" t="s">
        <v>746</v>
      </c>
      <c r="D28" s="320" t="s">
        <v>747</v>
      </c>
      <c r="E28" s="322" t="s">
        <v>748</v>
      </c>
      <c r="F28" s="323" t="s">
        <v>751</v>
      </c>
      <c r="G28" s="320"/>
    </row>
    <row r="29" spans="1:7" ht="15" x14ac:dyDescent="0.25">
      <c r="A29" s="320">
        <v>24</v>
      </c>
      <c r="B29" s="321" t="s">
        <v>773</v>
      </c>
      <c r="C29" s="321" t="s">
        <v>746</v>
      </c>
      <c r="D29" s="320" t="s">
        <v>747</v>
      </c>
      <c r="E29" s="322" t="s">
        <v>748</v>
      </c>
      <c r="F29" s="323" t="s">
        <v>751</v>
      </c>
      <c r="G29" s="320"/>
    </row>
    <row r="30" spans="1:7" ht="15" x14ac:dyDescent="0.25">
      <c r="A30" s="320">
        <v>25</v>
      </c>
      <c r="B30" s="321" t="s">
        <v>774</v>
      </c>
      <c r="C30" s="321" t="s">
        <v>746</v>
      </c>
      <c r="D30" s="320" t="s">
        <v>747</v>
      </c>
      <c r="E30" s="322" t="s">
        <v>748</v>
      </c>
      <c r="F30" s="323" t="s">
        <v>751</v>
      </c>
      <c r="G30" s="320"/>
    </row>
    <row r="31" spans="1:7" ht="15" x14ac:dyDescent="0.25">
      <c r="A31" s="320">
        <v>26</v>
      </c>
      <c r="B31" s="321" t="s">
        <v>775</v>
      </c>
      <c r="C31" s="321" t="s">
        <v>746</v>
      </c>
      <c r="D31" s="320" t="s">
        <v>747</v>
      </c>
      <c r="E31" s="322" t="s">
        <v>748</v>
      </c>
      <c r="F31" s="323" t="s">
        <v>751</v>
      </c>
      <c r="G31" s="320"/>
    </row>
    <row r="32" spans="1:7" ht="15" x14ac:dyDescent="0.25">
      <c r="A32" s="320">
        <v>27</v>
      </c>
      <c r="B32" s="321" t="s">
        <v>776</v>
      </c>
      <c r="C32" s="321" t="s">
        <v>746</v>
      </c>
      <c r="D32" s="320" t="s">
        <v>747</v>
      </c>
      <c r="E32" s="322" t="s">
        <v>748</v>
      </c>
      <c r="F32" s="323" t="s">
        <v>751</v>
      </c>
      <c r="G32" s="320"/>
    </row>
    <row r="33" spans="1:7" ht="15" x14ac:dyDescent="0.25">
      <c r="A33" s="320">
        <v>28</v>
      </c>
      <c r="B33" s="321" t="s">
        <v>777</v>
      </c>
      <c r="C33" s="321" t="s">
        <v>746</v>
      </c>
      <c r="D33" s="320" t="s">
        <v>747</v>
      </c>
      <c r="E33" s="322" t="s">
        <v>748</v>
      </c>
      <c r="F33" s="323" t="s">
        <v>751</v>
      </c>
      <c r="G33" s="320"/>
    </row>
    <row r="34" spans="1:7" ht="15" x14ac:dyDescent="0.25">
      <c r="A34" s="320">
        <v>29</v>
      </c>
      <c r="B34" s="321" t="s">
        <v>778</v>
      </c>
      <c r="C34" s="321" t="s">
        <v>746</v>
      </c>
      <c r="D34" s="320" t="s">
        <v>747</v>
      </c>
      <c r="E34" s="322" t="s">
        <v>748</v>
      </c>
      <c r="F34" s="323" t="s">
        <v>751</v>
      </c>
      <c r="G34" s="320"/>
    </row>
    <row r="35" spans="1:7" ht="15" x14ac:dyDescent="0.25">
      <c r="A35" s="320">
        <v>30</v>
      </c>
      <c r="B35" s="321" t="s">
        <v>779</v>
      </c>
      <c r="C35" s="321" t="s">
        <v>746</v>
      </c>
      <c r="D35" s="320" t="s">
        <v>747</v>
      </c>
      <c r="E35" s="322" t="s">
        <v>748</v>
      </c>
      <c r="F35" s="323" t="s">
        <v>751</v>
      </c>
      <c r="G35" s="320"/>
    </row>
    <row r="36" spans="1:7" ht="15" x14ac:dyDescent="0.25">
      <c r="A36" s="320">
        <v>31</v>
      </c>
      <c r="B36" s="321" t="s">
        <v>780</v>
      </c>
      <c r="C36" s="321" t="s">
        <v>781</v>
      </c>
      <c r="D36" s="320" t="s">
        <v>747</v>
      </c>
      <c r="E36" s="322" t="s">
        <v>782</v>
      </c>
      <c r="F36" s="323" t="s">
        <v>783</v>
      </c>
      <c r="G36" s="320"/>
    </row>
    <row r="37" spans="1:7" ht="15" x14ac:dyDescent="0.25">
      <c r="A37" s="320">
        <v>32</v>
      </c>
      <c r="B37" s="321" t="s">
        <v>784</v>
      </c>
      <c r="C37" s="321" t="s">
        <v>781</v>
      </c>
      <c r="D37" s="320" t="s">
        <v>747</v>
      </c>
      <c r="E37" s="322" t="s">
        <v>782</v>
      </c>
      <c r="F37" s="323" t="s">
        <v>783</v>
      </c>
      <c r="G37" s="320"/>
    </row>
    <row r="38" spans="1:7" ht="15" x14ac:dyDescent="0.25">
      <c r="A38" s="320">
        <v>33</v>
      </c>
      <c r="B38" s="321" t="s">
        <v>785</v>
      </c>
      <c r="C38" s="321" t="s">
        <v>781</v>
      </c>
      <c r="D38" s="320" t="s">
        <v>747</v>
      </c>
      <c r="E38" s="322" t="s">
        <v>782</v>
      </c>
      <c r="F38" s="323" t="s">
        <v>783</v>
      </c>
      <c r="G38" s="320"/>
    </row>
    <row r="39" spans="1:7" ht="15" x14ac:dyDescent="0.25">
      <c r="A39" s="320">
        <v>34</v>
      </c>
      <c r="B39" s="321" t="s">
        <v>786</v>
      </c>
      <c r="C39" s="321" t="s">
        <v>781</v>
      </c>
      <c r="D39" s="320" t="s">
        <v>747</v>
      </c>
      <c r="E39" s="322" t="s">
        <v>787</v>
      </c>
      <c r="F39" s="323" t="s">
        <v>788</v>
      </c>
      <c r="G39" s="320"/>
    </row>
    <row r="40" spans="1:7" ht="15" x14ac:dyDescent="0.25">
      <c r="A40" s="320">
        <v>35</v>
      </c>
      <c r="B40" s="321" t="s">
        <v>789</v>
      </c>
      <c r="C40" s="321" t="s">
        <v>781</v>
      </c>
      <c r="D40" s="320" t="s">
        <v>747</v>
      </c>
      <c r="E40" s="322" t="s">
        <v>787</v>
      </c>
      <c r="F40" s="323" t="s">
        <v>788</v>
      </c>
      <c r="G40" s="320"/>
    </row>
    <row r="41" spans="1:7" ht="15" x14ac:dyDescent="0.25">
      <c r="A41" s="320">
        <v>36</v>
      </c>
      <c r="B41" s="321" t="s">
        <v>790</v>
      </c>
      <c r="C41" s="321" t="s">
        <v>781</v>
      </c>
      <c r="D41" s="320" t="s">
        <v>747</v>
      </c>
      <c r="E41" s="322" t="s">
        <v>787</v>
      </c>
      <c r="F41" s="323" t="s">
        <v>788</v>
      </c>
      <c r="G41" s="320"/>
    </row>
    <row r="42" spans="1:7" ht="15" x14ac:dyDescent="0.25">
      <c r="A42" s="320">
        <v>37</v>
      </c>
      <c r="B42" s="321" t="s">
        <v>791</v>
      </c>
      <c r="C42" s="321" t="s">
        <v>781</v>
      </c>
      <c r="D42" s="320" t="s">
        <v>747</v>
      </c>
      <c r="E42" s="322" t="s">
        <v>792</v>
      </c>
      <c r="F42" s="323" t="s">
        <v>793</v>
      </c>
      <c r="G42" s="320"/>
    </row>
    <row r="43" spans="1:7" ht="15" x14ac:dyDescent="0.25">
      <c r="A43" s="320">
        <v>38</v>
      </c>
      <c r="B43" s="321" t="s">
        <v>794</v>
      </c>
      <c r="C43" s="321" t="s">
        <v>781</v>
      </c>
      <c r="D43" s="320" t="s">
        <v>747</v>
      </c>
      <c r="E43" s="322" t="s">
        <v>792</v>
      </c>
      <c r="F43" s="323" t="s">
        <v>793</v>
      </c>
      <c r="G43" s="320"/>
    </row>
    <row r="44" spans="1:7" ht="15" x14ac:dyDescent="0.25">
      <c r="A44" s="320">
        <v>39</v>
      </c>
      <c r="B44" s="321" t="s">
        <v>795</v>
      </c>
      <c r="C44" s="321" t="s">
        <v>781</v>
      </c>
      <c r="D44" s="320" t="s">
        <v>747</v>
      </c>
      <c r="E44" s="322" t="s">
        <v>796</v>
      </c>
      <c r="F44" s="323" t="s">
        <v>797</v>
      </c>
      <c r="G44" s="320"/>
    </row>
    <row r="45" spans="1:7" ht="15" x14ac:dyDescent="0.25">
      <c r="A45" s="320">
        <v>40</v>
      </c>
      <c r="B45" s="321" t="s">
        <v>798</v>
      </c>
      <c r="C45" s="321" t="s">
        <v>781</v>
      </c>
      <c r="D45" s="320" t="s">
        <v>747</v>
      </c>
      <c r="E45" s="322" t="s">
        <v>796</v>
      </c>
      <c r="F45" s="323" t="s">
        <v>797</v>
      </c>
      <c r="G45" s="320"/>
    </row>
    <row r="46" spans="1:7" ht="15" x14ac:dyDescent="0.25">
      <c r="A46" s="320">
        <v>41</v>
      </c>
      <c r="B46" s="321" t="s">
        <v>799</v>
      </c>
      <c r="C46" s="321" t="s">
        <v>800</v>
      </c>
      <c r="D46" s="320" t="s">
        <v>747</v>
      </c>
      <c r="E46" s="322" t="s">
        <v>801</v>
      </c>
      <c r="F46" s="323" t="s">
        <v>802</v>
      </c>
      <c r="G46" s="320"/>
    </row>
    <row r="47" spans="1:7" ht="15" x14ac:dyDescent="0.25">
      <c r="A47" s="320">
        <v>42</v>
      </c>
      <c r="B47" s="321" t="s">
        <v>803</v>
      </c>
      <c r="C47" s="324" t="s">
        <v>804</v>
      </c>
      <c r="D47" s="320" t="s">
        <v>747</v>
      </c>
      <c r="E47" s="322" t="s">
        <v>805</v>
      </c>
      <c r="F47" s="323" t="s">
        <v>806</v>
      </c>
      <c r="G47" s="320"/>
    </row>
    <row r="48" spans="1:7" ht="15" x14ac:dyDescent="0.25">
      <c r="A48" s="320">
        <v>43</v>
      </c>
      <c r="B48" s="321" t="s">
        <v>807</v>
      </c>
      <c r="C48" s="324" t="s">
        <v>808</v>
      </c>
      <c r="D48" s="320" t="s">
        <v>747</v>
      </c>
      <c r="E48" s="322" t="s">
        <v>809</v>
      </c>
      <c r="F48" s="323" t="s">
        <v>810</v>
      </c>
      <c r="G48" s="320"/>
    </row>
    <row r="49" spans="1:7" ht="15" x14ac:dyDescent="0.25">
      <c r="A49" s="320">
        <v>44</v>
      </c>
      <c r="B49" s="321" t="s">
        <v>811</v>
      </c>
      <c r="C49" s="324" t="s">
        <v>804</v>
      </c>
      <c r="D49" s="320" t="s">
        <v>747</v>
      </c>
      <c r="E49" s="322" t="s">
        <v>809</v>
      </c>
      <c r="F49" s="323" t="s">
        <v>810</v>
      </c>
      <c r="G49" s="320"/>
    </row>
    <row r="50" spans="1:7" ht="15" x14ac:dyDescent="0.25">
      <c r="A50" s="320">
        <v>45</v>
      </c>
      <c r="B50" s="321" t="s">
        <v>812</v>
      </c>
      <c r="C50" s="324" t="s">
        <v>804</v>
      </c>
      <c r="D50" s="320" t="s">
        <v>747</v>
      </c>
      <c r="E50" s="322" t="s">
        <v>809</v>
      </c>
      <c r="F50" s="323" t="s">
        <v>810</v>
      </c>
      <c r="G50" s="320"/>
    </row>
    <row r="51" spans="1:7" ht="15" x14ac:dyDescent="0.25">
      <c r="A51" s="320">
        <v>46</v>
      </c>
      <c r="B51" s="321" t="s">
        <v>813</v>
      </c>
      <c r="C51" s="324" t="s">
        <v>804</v>
      </c>
      <c r="D51" s="320" t="s">
        <v>747</v>
      </c>
      <c r="E51" s="322" t="s">
        <v>809</v>
      </c>
      <c r="F51" s="323" t="s">
        <v>810</v>
      </c>
      <c r="G51" s="320"/>
    </row>
    <row r="52" spans="1:7" ht="15" x14ac:dyDescent="0.25">
      <c r="A52" s="320">
        <v>47</v>
      </c>
      <c r="B52" s="321" t="s">
        <v>814</v>
      </c>
      <c r="C52" s="324" t="s">
        <v>804</v>
      </c>
      <c r="D52" s="320" t="s">
        <v>747</v>
      </c>
      <c r="E52" s="322" t="s">
        <v>809</v>
      </c>
      <c r="F52" s="323" t="s">
        <v>815</v>
      </c>
      <c r="G52" s="320"/>
    </row>
    <row r="53" spans="1:7" ht="15" x14ac:dyDescent="0.25">
      <c r="A53" s="320">
        <v>48</v>
      </c>
      <c r="B53" s="321" t="s">
        <v>816</v>
      </c>
      <c r="C53" s="321" t="s">
        <v>817</v>
      </c>
      <c r="D53" s="320" t="s">
        <v>747</v>
      </c>
      <c r="E53" s="322" t="s">
        <v>818</v>
      </c>
      <c r="F53" s="323" t="s">
        <v>819</v>
      </c>
      <c r="G53" s="320"/>
    </row>
    <row r="54" spans="1:7" ht="15" x14ac:dyDescent="0.25">
      <c r="A54" s="320">
        <v>49</v>
      </c>
      <c r="B54" s="321" t="s">
        <v>820</v>
      </c>
      <c r="C54" s="321" t="s">
        <v>817</v>
      </c>
      <c r="D54" s="320" t="s">
        <v>747</v>
      </c>
      <c r="E54" s="322" t="s">
        <v>818</v>
      </c>
      <c r="F54" s="323" t="s">
        <v>819</v>
      </c>
      <c r="G54" s="320"/>
    </row>
    <row r="55" spans="1:7" ht="15" x14ac:dyDescent="0.25">
      <c r="A55" s="320">
        <v>50</v>
      </c>
      <c r="B55" s="321" t="s">
        <v>821</v>
      </c>
      <c r="C55" s="321" t="s">
        <v>817</v>
      </c>
      <c r="D55" s="320" t="s">
        <v>747</v>
      </c>
      <c r="E55" s="322" t="s">
        <v>818</v>
      </c>
      <c r="F55" s="323" t="s">
        <v>819</v>
      </c>
      <c r="G55" s="320"/>
    </row>
    <row r="56" spans="1:7" ht="15" x14ac:dyDescent="0.25">
      <c r="A56" s="320">
        <v>51</v>
      </c>
      <c r="B56" s="321" t="s">
        <v>822</v>
      </c>
      <c r="C56" s="321" t="s">
        <v>817</v>
      </c>
      <c r="D56" s="320" t="s">
        <v>747</v>
      </c>
      <c r="E56" s="322" t="s">
        <v>818</v>
      </c>
      <c r="F56" s="323" t="s">
        <v>819</v>
      </c>
      <c r="G56" s="320"/>
    </row>
    <row r="57" spans="1:7" ht="15" x14ac:dyDescent="0.25">
      <c r="A57" s="320">
        <v>52</v>
      </c>
      <c r="B57" s="321" t="s">
        <v>823</v>
      </c>
      <c r="C57" s="321" t="s">
        <v>817</v>
      </c>
      <c r="D57" s="320" t="s">
        <v>747</v>
      </c>
      <c r="E57" s="322" t="s">
        <v>818</v>
      </c>
      <c r="F57" s="323" t="s">
        <v>819</v>
      </c>
      <c r="G57" s="320"/>
    </row>
    <row r="58" spans="1:7" ht="15" x14ac:dyDescent="0.25">
      <c r="A58" s="320">
        <v>53</v>
      </c>
      <c r="B58" s="321" t="s">
        <v>824</v>
      </c>
      <c r="C58" s="321" t="s">
        <v>817</v>
      </c>
      <c r="D58" s="320" t="s">
        <v>747</v>
      </c>
      <c r="E58" s="322" t="s">
        <v>818</v>
      </c>
      <c r="F58" s="323" t="s">
        <v>819</v>
      </c>
      <c r="G58" s="320"/>
    </row>
    <row r="59" spans="1:7" ht="15" x14ac:dyDescent="0.25">
      <c r="A59" s="320">
        <v>54</v>
      </c>
      <c r="B59" s="321" t="s">
        <v>825</v>
      </c>
      <c r="C59" s="321" t="s">
        <v>817</v>
      </c>
      <c r="D59" s="320" t="s">
        <v>747</v>
      </c>
      <c r="E59" s="322" t="s">
        <v>818</v>
      </c>
      <c r="F59" s="323" t="s">
        <v>819</v>
      </c>
      <c r="G59" s="320"/>
    </row>
    <row r="60" spans="1:7" ht="15" x14ac:dyDescent="0.25">
      <c r="A60" s="320">
        <v>55</v>
      </c>
      <c r="B60" s="321" t="s">
        <v>826</v>
      </c>
      <c r="C60" s="321" t="s">
        <v>817</v>
      </c>
      <c r="D60" s="320" t="s">
        <v>747</v>
      </c>
      <c r="E60" s="322" t="s">
        <v>818</v>
      </c>
      <c r="F60" s="323" t="s">
        <v>819</v>
      </c>
      <c r="G60" s="320"/>
    </row>
    <row r="61" spans="1:7" ht="15" x14ac:dyDescent="0.25">
      <c r="A61" s="320">
        <v>56</v>
      </c>
      <c r="B61" s="321" t="s">
        <v>827</v>
      </c>
      <c r="C61" s="321" t="s">
        <v>817</v>
      </c>
      <c r="D61" s="320" t="s">
        <v>747</v>
      </c>
      <c r="E61" s="322" t="s">
        <v>818</v>
      </c>
      <c r="F61" s="323" t="s">
        <v>819</v>
      </c>
      <c r="G61" s="320"/>
    </row>
    <row r="62" spans="1:7" ht="15" x14ac:dyDescent="0.25">
      <c r="A62" s="320">
        <v>57</v>
      </c>
      <c r="B62" s="321" t="s">
        <v>828</v>
      </c>
      <c r="C62" s="321" t="s">
        <v>817</v>
      </c>
      <c r="D62" s="320" t="s">
        <v>747</v>
      </c>
      <c r="E62" s="322" t="s">
        <v>818</v>
      </c>
      <c r="F62" s="323" t="s">
        <v>819</v>
      </c>
      <c r="G62" s="320"/>
    </row>
    <row r="63" spans="1:7" ht="15" x14ac:dyDescent="0.25">
      <c r="A63" s="320">
        <v>58</v>
      </c>
      <c r="B63" s="321" t="s">
        <v>829</v>
      </c>
      <c r="C63" s="321" t="s">
        <v>817</v>
      </c>
      <c r="D63" s="320" t="s">
        <v>747</v>
      </c>
      <c r="E63" s="322" t="s">
        <v>830</v>
      </c>
      <c r="F63" s="323" t="s">
        <v>831</v>
      </c>
      <c r="G63" s="320"/>
    </row>
    <row r="64" spans="1:7" ht="15" x14ac:dyDescent="0.25">
      <c r="A64" s="320">
        <v>59</v>
      </c>
      <c r="B64" s="321" t="s">
        <v>832</v>
      </c>
      <c r="C64" s="321" t="s">
        <v>817</v>
      </c>
      <c r="D64" s="320" t="s">
        <v>747</v>
      </c>
      <c r="E64" s="322" t="s">
        <v>830</v>
      </c>
      <c r="F64" s="323" t="s">
        <v>831</v>
      </c>
      <c r="G64" s="320"/>
    </row>
    <row r="65" spans="1:7" ht="15" x14ac:dyDescent="0.25">
      <c r="A65" s="320">
        <v>60</v>
      </c>
      <c r="B65" s="321" t="s">
        <v>833</v>
      </c>
      <c r="C65" s="321" t="s">
        <v>817</v>
      </c>
      <c r="D65" s="320" t="s">
        <v>747</v>
      </c>
      <c r="E65" s="322" t="s">
        <v>830</v>
      </c>
      <c r="F65" s="323" t="s">
        <v>831</v>
      </c>
      <c r="G65" s="320"/>
    </row>
    <row r="66" spans="1:7" ht="15" x14ac:dyDescent="0.25">
      <c r="A66" s="320">
        <v>61</v>
      </c>
      <c r="B66" s="321" t="s">
        <v>834</v>
      </c>
      <c r="C66" s="321" t="s">
        <v>817</v>
      </c>
      <c r="D66" s="320" t="s">
        <v>747</v>
      </c>
      <c r="E66" s="322" t="s">
        <v>830</v>
      </c>
      <c r="F66" s="323" t="s">
        <v>831</v>
      </c>
      <c r="G66" s="320"/>
    </row>
    <row r="67" spans="1:7" ht="15" x14ac:dyDescent="0.25">
      <c r="A67" s="320">
        <v>62</v>
      </c>
      <c r="B67" s="321" t="s">
        <v>835</v>
      </c>
      <c r="C67" s="321" t="s">
        <v>817</v>
      </c>
      <c r="D67" s="320" t="s">
        <v>747</v>
      </c>
      <c r="E67" s="322" t="s">
        <v>830</v>
      </c>
      <c r="F67" s="323" t="s">
        <v>831</v>
      </c>
      <c r="G67" s="320"/>
    </row>
    <row r="68" spans="1:7" ht="15" x14ac:dyDescent="0.25">
      <c r="A68" s="320">
        <v>63</v>
      </c>
      <c r="B68" s="321" t="s">
        <v>836</v>
      </c>
      <c r="C68" s="321" t="s">
        <v>817</v>
      </c>
      <c r="D68" s="320" t="s">
        <v>747</v>
      </c>
      <c r="E68" s="322" t="s">
        <v>830</v>
      </c>
      <c r="F68" s="323" t="s">
        <v>831</v>
      </c>
      <c r="G68" s="320"/>
    </row>
    <row r="69" spans="1:7" ht="15" x14ac:dyDescent="0.25">
      <c r="A69" s="320">
        <v>64</v>
      </c>
      <c r="B69" s="321" t="s">
        <v>837</v>
      </c>
      <c r="C69" s="321" t="s">
        <v>817</v>
      </c>
      <c r="D69" s="320" t="s">
        <v>747</v>
      </c>
      <c r="E69" s="322" t="s">
        <v>805</v>
      </c>
      <c r="F69" s="323" t="s">
        <v>751</v>
      </c>
      <c r="G69" s="320"/>
    </row>
    <row r="70" spans="1:7" ht="15" x14ac:dyDescent="0.25">
      <c r="A70" s="320">
        <v>65</v>
      </c>
      <c r="B70" s="321" t="s">
        <v>838</v>
      </c>
      <c r="C70" s="321" t="s">
        <v>817</v>
      </c>
      <c r="D70" s="320" t="s">
        <v>747</v>
      </c>
      <c r="E70" s="322" t="s">
        <v>805</v>
      </c>
      <c r="F70" s="323" t="s">
        <v>751</v>
      </c>
      <c r="G70" s="320"/>
    </row>
    <row r="71" spans="1:7" ht="15" x14ac:dyDescent="0.25">
      <c r="A71" s="320">
        <v>66</v>
      </c>
      <c r="B71" s="321" t="s">
        <v>839</v>
      </c>
      <c r="C71" s="321" t="s">
        <v>817</v>
      </c>
      <c r="D71" s="320" t="s">
        <v>747</v>
      </c>
      <c r="E71" s="322" t="s">
        <v>805</v>
      </c>
      <c r="F71" s="323" t="s">
        <v>751</v>
      </c>
      <c r="G71" s="320"/>
    </row>
    <row r="72" spans="1:7" ht="15" x14ac:dyDescent="0.25">
      <c r="A72" s="320">
        <v>67</v>
      </c>
      <c r="B72" s="321" t="s">
        <v>840</v>
      </c>
      <c r="C72" s="321" t="s">
        <v>817</v>
      </c>
      <c r="D72" s="320" t="s">
        <v>747</v>
      </c>
      <c r="E72" s="322" t="s">
        <v>805</v>
      </c>
      <c r="F72" s="323" t="s">
        <v>751</v>
      </c>
      <c r="G72" s="320"/>
    </row>
    <row r="73" spans="1:7" ht="15" x14ac:dyDescent="0.25">
      <c r="A73" s="320">
        <v>68</v>
      </c>
      <c r="B73" s="321" t="s">
        <v>841</v>
      </c>
      <c r="C73" s="321" t="s">
        <v>817</v>
      </c>
      <c r="D73" s="320" t="s">
        <v>747</v>
      </c>
      <c r="E73" s="322" t="s">
        <v>805</v>
      </c>
      <c r="F73" s="323" t="s">
        <v>751</v>
      </c>
      <c r="G73" s="320"/>
    </row>
    <row r="74" spans="1:7" ht="15" x14ac:dyDescent="0.25">
      <c r="A74" s="320">
        <v>69</v>
      </c>
      <c r="B74" s="321" t="s">
        <v>842</v>
      </c>
      <c r="C74" s="321" t="s">
        <v>817</v>
      </c>
      <c r="D74" s="320" t="s">
        <v>747</v>
      </c>
      <c r="E74" s="322" t="s">
        <v>805</v>
      </c>
      <c r="F74" s="323" t="s">
        <v>751</v>
      </c>
      <c r="G74" s="320"/>
    </row>
    <row r="75" spans="1:7" ht="15" x14ac:dyDescent="0.25">
      <c r="A75" s="320">
        <v>70</v>
      </c>
      <c r="B75" s="321" t="s">
        <v>843</v>
      </c>
      <c r="C75" s="321" t="s">
        <v>817</v>
      </c>
      <c r="D75" s="320" t="s">
        <v>747</v>
      </c>
      <c r="E75" s="322" t="s">
        <v>805</v>
      </c>
      <c r="F75" s="323" t="s">
        <v>751</v>
      </c>
      <c r="G75" s="320"/>
    </row>
    <row r="76" spans="1:7" ht="15" x14ac:dyDescent="0.25">
      <c r="A76" s="320">
        <v>71</v>
      </c>
      <c r="B76" s="321" t="s">
        <v>844</v>
      </c>
      <c r="C76" s="321" t="s">
        <v>817</v>
      </c>
      <c r="D76" s="320" t="s">
        <v>747</v>
      </c>
      <c r="E76" s="322" t="s">
        <v>805</v>
      </c>
      <c r="F76" s="323" t="s">
        <v>751</v>
      </c>
      <c r="G76" s="320"/>
    </row>
    <row r="77" spans="1:7" ht="15" x14ac:dyDescent="0.25">
      <c r="A77" s="320">
        <v>72</v>
      </c>
      <c r="B77" s="321" t="s">
        <v>845</v>
      </c>
      <c r="C77" s="321" t="s">
        <v>817</v>
      </c>
      <c r="D77" s="320" t="s">
        <v>747</v>
      </c>
      <c r="E77" s="322" t="s">
        <v>805</v>
      </c>
      <c r="F77" s="323" t="s">
        <v>751</v>
      </c>
      <c r="G77" s="320"/>
    </row>
    <row r="78" spans="1:7" ht="15" x14ac:dyDescent="0.25">
      <c r="A78" s="320">
        <v>73</v>
      </c>
      <c r="B78" s="321" t="s">
        <v>846</v>
      </c>
      <c r="C78" s="321" t="s">
        <v>817</v>
      </c>
      <c r="D78" s="320" t="s">
        <v>747</v>
      </c>
      <c r="E78" s="322" t="s">
        <v>805</v>
      </c>
      <c r="F78" s="323" t="s">
        <v>751</v>
      </c>
      <c r="G78" s="320"/>
    </row>
    <row r="79" spans="1:7" ht="15" x14ac:dyDescent="0.25">
      <c r="A79" s="320">
        <v>74</v>
      </c>
      <c r="B79" s="321" t="s">
        <v>847</v>
      </c>
      <c r="C79" s="321" t="s">
        <v>817</v>
      </c>
      <c r="D79" s="320" t="s">
        <v>747</v>
      </c>
      <c r="E79" s="322" t="s">
        <v>805</v>
      </c>
      <c r="F79" s="323" t="s">
        <v>751</v>
      </c>
      <c r="G79" s="320"/>
    </row>
    <row r="80" spans="1:7" ht="15" x14ac:dyDescent="0.25">
      <c r="A80" s="320">
        <v>75</v>
      </c>
      <c r="B80" s="321" t="s">
        <v>848</v>
      </c>
      <c r="C80" s="321" t="s">
        <v>817</v>
      </c>
      <c r="D80" s="320" t="s">
        <v>747</v>
      </c>
      <c r="E80" s="322" t="s">
        <v>805</v>
      </c>
      <c r="F80" s="323" t="s">
        <v>751</v>
      </c>
      <c r="G80" s="320"/>
    </row>
    <row r="81" spans="1:7" ht="15" x14ac:dyDescent="0.25">
      <c r="A81" s="320">
        <v>76</v>
      </c>
      <c r="B81" s="321" t="s">
        <v>849</v>
      </c>
      <c r="C81" s="321" t="s">
        <v>817</v>
      </c>
      <c r="D81" s="320" t="s">
        <v>747</v>
      </c>
      <c r="E81" s="322" t="s">
        <v>805</v>
      </c>
      <c r="F81" s="323" t="s">
        <v>751</v>
      </c>
      <c r="G81" s="320"/>
    </row>
    <row r="82" spans="1:7" ht="15" x14ac:dyDescent="0.25">
      <c r="A82" s="320">
        <v>77</v>
      </c>
      <c r="B82" s="321" t="s">
        <v>850</v>
      </c>
      <c r="C82" s="321" t="s">
        <v>817</v>
      </c>
      <c r="D82" s="320" t="s">
        <v>747</v>
      </c>
      <c r="E82" s="322" t="s">
        <v>805</v>
      </c>
      <c r="F82" s="323" t="s">
        <v>751</v>
      </c>
      <c r="G82" s="320"/>
    </row>
    <row r="83" spans="1:7" ht="15" x14ac:dyDescent="0.25">
      <c r="A83" s="320">
        <v>78</v>
      </c>
      <c r="B83" s="321" t="s">
        <v>851</v>
      </c>
      <c r="C83" s="321" t="s">
        <v>817</v>
      </c>
      <c r="D83" s="320" t="s">
        <v>747</v>
      </c>
      <c r="E83" s="322" t="s">
        <v>805</v>
      </c>
      <c r="F83" s="323" t="s">
        <v>751</v>
      </c>
      <c r="G83" s="320"/>
    </row>
    <row r="84" spans="1:7" ht="15" x14ac:dyDescent="0.25">
      <c r="A84" s="320">
        <v>79</v>
      </c>
      <c r="B84" s="321" t="s">
        <v>852</v>
      </c>
      <c r="C84" s="321" t="s">
        <v>817</v>
      </c>
      <c r="D84" s="320" t="s">
        <v>747</v>
      </c>
      <c r="E84" s="322" t="s">
        <v>805</v>
      </c>
      <c r="F84" s="323" t="s">
        <v>751</v>
      </c>
      <c r="G84" s="320"/>
    </row>
    <row r="85" spans="1:7" ht="15" x14ac:dyDescent="0.25">
      <c r="A85" s="320">
        <v>80</v>
      </c>
      <c r="B85" s="321" t="s">
        <v>853</v>
      </c>
      <c r="C85" s="321" t="s">
        <v>817</v>
      </c>
      <c r="D85" s="320" t="s">
        <v>747</v>
      </c>
      <c r="E85" s="322" t="s">
        <v>805</v>
      </c>
      <c r="F85" s="323" t="s">
        <v>751</v>
      </c>
      <c r="G85" s="320"/>
    </row>
    <row r="86" spans="1:7" ht="15" x14ac:dyDescent="0.25">
      <c r="A86" s="320">
        <v>81</v>
      </c>
      <c r="B86" s="321" t="s">
        <v>854</v>
      </c>
      <c r="C86" s="321" t="s">
        <v>817</v>
      </c>
      <c r="D86" s="320" t="s">
        <v>855</v>
      </c>
      <c r="E86" s="322" t="s">
        <v>856</v>
      </c>
      <c r="F86" s="323" t="s">
        <v>857</v>
      </c>
      <c r="G86" s="320"/>
    </row>
    <row r="87" spans="1:7" ht="15" x14ac:dyDescent="0.25">
      <c r="A87" s="320">
        <v>82</v>
      </c>
      <c r="B87" s="321" t="s">
        <v>858</v>
      </c>
      <c r="C87" s="321" t="s">
        <v>817</v>
      </c>
      <c r="D87" s="320" t="s">
        <v>855</v>
      </c>
      <c r="E87" s="322" t="s">
        <v>856</v>
      </c>
      <c r="F87" s="323" t="s">
        <v>857</v>
      </c>
      <c r="G87" s="320"/>
    </row>
    <row r="88" spans="1:7" ht="15" x14ac:dyDescent="0.25">
      <c r="A88" s="320">
        <v>83</v>
      </c>
      <c r="B88" s="321" t="s">
        <v>859</v>
      </c>
      <c r="C88" s="321" t="s">
        <v>817</v>
      </c>
      <c r="D88" s="320" t="s">
        <v>855</v>
      </c>
      <c r="E88" s="322" t="s">
        <v>856</v>
      </c>
      <c r="F88" s="323" t="s">
        <v>857</v>
      </c>
      <c r="G88" s="320"/>
    </row>
    <row r="89" spans="1:7" ht="15" x14ac:dyDescent="0.25">
      <c r="A89" s="320">
        <v>84</v>
      </c>
      <c r="B89" s="321" t="s">
        <v>860</v>
      </c>
      <c r="C89" s="321" t="s">
        <v>817</v>
      </c>
      <c r="D89" s="320" t="s">
        <v>855</v>
      </c>
      <c r="E89" s="322" t="s">
        <v>856</v>
      </c>
      <c r="F89" s="323" t="s">
        <v>857</v>
      </c>
      <c r="G89" s="320"/>
    </row>
    <row r="90" spans="1:7" ht="15" x14ac:dyDescent="0.25">
      <c r="A90" s="320">
        <v>85</v>
      </c>
      <c r="B90" s="321" t="s">
        <v>861</v>
      </c>
      <c r="C90" s="321" t="s">
        <v>817</v>
      </c>
      <c r="D90" s="320" t="s">
        <v>855</v>
      </c>
      <c r="E90" s="322" t="s">
        <v>856</v>
      </c>
      <c r="F90" s="323" t="s">
        <v>857</v>
      </c>
      <c r="G90" s="320"/>
    </row>
    <row r="91" spans="1:7" ht="15" x14ac:dyDescent="0.25">
      <c r="A91" s="320">
        <v>86</v>
      </c>
      <c r="B91" s="325" t="s">
        <v>862</v>
      </c>
      <c r="C91" s="325" t="s">
        <v>863</v>
      </c>
      <c r="D91" s="320" t="s">
        <v>747</v>
      </c>
      <c r="E91" s="326" t="s">
        <v>792</v>
      </c>
      <c r="F91" s="44" t="s">
        <v>793</v>
      </c>
      <c r="G91" s="320"/>
    </row>
    <row r="92" spans="1:7" ht="15" x14ac:dyDescent="0.25">
      <c r="A92" s="320">
        <v>87</v>
      </c>
      <c r="B92" s="321" t="s">
        <v>864</v>
      </c>
      <c r="C92" s="321" t="s">
        <v>863</v>
      </c>
      <c r="D92" s="320" t="s">
        <v>747</v>
      </c>
      <c r="E92" s="322" t="s">
        <v>792</v>
      </c>
      <c r="F92" s="323" t="s">
        <v>793</v>
      </c>
      <c r="G92" s="320"/>
    </row>
    <row r="93" spans="1:7" ht="15" x14ac:dyDescent="0.25">
      <c r="A93" s="320">
        <v>88</v>
      </c>
      <c r="B93" s="321" t="s">
        <v>865</v>
      </c>
      <c r="C93" s="321" t="s">
        <v>866</v>
      </c>
      <c r="D93" s="320" t="s">
        <v>747</v>
      </c>
      <c r="E93" s="322" t="s">
        <v>867</v>
      </c>
      <c r="F93" s="323" t="s">
        <v>868</v>
      </c>
      <c r="G93" s="320"/>
    </row>
    <row r="94" spans="1:7" ht="15" x14ac:dyDescent="0.25">
      <c r="A94" s="320">
        <v>89</v>
      </c>
      <c r="B94" s="321" t="s">
        <v>869</v>
      </c>
      <c r="C94" s="321" t="s">
        <v>866</v>
      </c>
      <c r="D94" s="320" t="s">
        <v>747</v>
      </c>
      <c r="E94" s="322" t="s">
        <v>870</v>
      </c>
      <c r="F94" s="323" t="s">
        <v>871</v>
      </c>
      <c r="G94" s="320"/>
    </row>
    <row r="95" spans="1:7" ht="15" x14ac:dyDescent="0.25">
      <c r="A95" s="320">
        <v>90</v>
      </c>
      <c r="B95" s="321" t="s">
        <v>872</v>
      </c>
      <c r="C95" s="321" t="s">
        <v>873</v>
      </c>
      <c r="D95" s="320" t="s">
        <v>747</v>
      </c>
      <c r="E95" s="322" t="s">
        <v>874</v>
      </c>
      <c r="F95" s="323" t="s">
        <v>875</v>
      </c>
      <c r="G95" s="320"/>
    </row>
    <row r="96" spans="1:7" ht="15" x14ac:dyDescent="0.25">
      <c r="A96" s="320">
        <v>91</v>
      </c>
      <c r="B96" s="321" t="s">
        <v>876</v>
      </c>
      <c r="C96" s="321" t="s">
        <v>877</v>
      </c>
      <c r="D96" s="320" t="s">
        <v>855</v>
      </c>
      <c r="E96" s="322" t="s">
        <v>878</v>
      </c>
      <c r="F96" s="323" t="s">
        <v>857</v>
      </c>
      <c r="G96" s="320"/>
    </row>
    <row r="97" spans="1:7" ht="15" x14ac:dyDescent="0.25">
      <c r="A97" s="320">
        <v>92</v>
      </c>
      <c r="B97" s="321" t="s">
        <v>879</v>
      </c>
      <c r="C97" s="321" t="s">
        <v>880</v>
      </c>
      <c r="D97" s="320" t="s">
        <v>855</v>
      </c>
      <c r="E97" s="322" t="s">
        <v>856</v>
      </c>
      <c r="F97" s="323" t="s">
        <v>857</v>
      </c>
      <c r="G97" s="320"/>
    </row>
    <row r="98" spans="1:7" ht="15" x14ac:dyDescent="0.25">
      <c r="A98" s="320">
        <v>93</v>
      </c>
      <c r="B98" s="321" t="s">
        <v>881</v>
      </c>
      <c r="C98" s="321" t="s">
        <v>882</v>
      </c>
      <c r="D98" s="320" t="s">
        <v>747</v>
      </c>
      <c r="E98" s="322" t="s">
        <v>874</v>
      </c>
      <c r="F98" s="323" t="s">
        <v>875</v>
      </c>
      <c r="G98" s="320"/>
    </row>
    <row r="99" spans="1:7" ht="15" x14ac:dyDescent="0.25">
      <c r="A99" s="320">
        <v>94</v>
      </c>
      <c r="B99" s="321" t="s">
        <v>883</v>
      </c>
      <c r="C99" s="321" t="s">
        <v>882</v>
      </c>
      <c r="D99" s="320" t="s">
        <v>747</v>
      </c>
      <c r="E99" s="322" t="s">
        <v>874</v>
      </c>
      <c r="F99" s="323" t="s">
        <v>875</v>
      </c>
      <c r="G99" s="320"/>
    </row>
    <row r="100" spans="1:7" ht="15" x14ac:dyDescent="0.25">
      <c r="A100" s="320">
        <v>95</v>
      </c>
      <c r="B100" s="321" t="s">
        <v>884</v>
      </c>
      <c r="C100" s="321" t="s">
        <v>885</v>
      </c>
      <c r="D100" s="320" t="s">
        <v>747</v>
      </c>
      <c r="E100" s="322" t="s">
        <v>886</v>
      </c>
      <c r="F100" s="323" t="s">
        <v>887</v>
      </c>
      <c r="G100" s="320"/>
    </row>
    <row r="101" spans="1:7" ht="15" x14ac:dyDescent="0.25">
      <c r="A101" s="320">
        <v>96</v>
      </c>
      <c r="B101" s="321" t="s">
        <v>888</v>
      </c>
      <c r="C101" s="321" t="s">
        <v>885</v>
      </c>
      <c r="D101" s="320" t="s">
        <v>747</v>
      </c>
      <c r="E101" s="322" t="s">
        <v>886</v>
      </c>
      <c r="F101" s="323" t="s">
        <v>887</v>
      </c>
      <c r="G101" s="320"/>
    </row>
    <row r="102" spans="1:7" ht="15" x14ac:dyDescent="0.25">
      <c r="A102" s="320">
        <v>97</v>
      </c>
      <c r="B102" s="321" t="s">
        <v>889</v>
      </c>
      <c r="C102" s="321" t="s">
        <v>885</v>
      </c>
      <c r="D102" s="320" t="s">
        <v>747</v>
      </c>
      <c r="E102" s="322" t="s">
        <v>886</v>
      </c>
      <c r="F102" s="323" t="s">
        <v>887</v>
      </c>
      <c r="G102" s="320"/>
    </row>
    <row r="103" spans="1:7" ht="15" x14ac:dyDescent="0.25">
      <c r="A103" s="320">
        <v>98</v>
      </c>
      <c r="B103" s="321" t="s">
        <v>890</v>
      </c>
      <c r="C103" s="321" t="s">
        <v>885</v>
      </c>
      <c r="D103" s="320" t="s">
        <v>747</v>
      </c>
      <c r="E103" s="322" t="s">
        <v>886</v>
      </c>
      <c r="F103" s="323" t="s">
        <v>887</v>
      </c>
      <c r="G103" s="320"/>
    </row>
    <row r="104" spans="1:7" ht="15" x14ac:dyDescent="0.25">
      <c r="A104" s="320">
        <v>99</v>
      </c>
      <c r="B104" s="321" t="s">
        <v>891</v>
      </c>
      <c r="C104" s="321" t="s">
        <v>892</v>
      </c>
      <c r="D104" s="320" t="s">
        <v>855</v>
      </c>
      <c r="E104" s="322" t="s">
        <v>856</v>
      </c>
      <c r="F104" s="323" t="s">
        <v>857</v>
      </c>
      <c r="G104" s="320"/>
    </row>
    <row r="105" spans="1:7" ht="15" x14ac:dyDescent="0.25">
      <c r="A105" s="320">
        <v>100</v>
      </c>
      <c r="B105" s="321" t="s">
        <v>893</v>
      </c>
      <c r="C105" s="321" t="s">
        <v>892</v>
      </c>
      <c r="D105" s="320" t="s">
        <v>747</v>
      </c>
      <c r="E105" s="322" t="s">
        <v>894</v>
      </c>
      <c r="F105" s="323" t="s">
        <v>895</v>
      </c>
      <c r="G105" s="320"/>
    </row>
    <row r="106" spans="1:7" ht="15" x14ac:dyDescent="0.25">
      <c r="A106" s="320">
        <v>101</v>
      </c>
      <c r="B106" s="321" t="s">
        <v>896</v>
      </c>
      <c r="C106" s="321" t="s">
        <v>897</v>
      </c>
      <c r="D106" s="320" t="s">
        <v>747</v>
      </c>
      <c r="E106" s="322" t="s">
        <v>870</v>
      </c>
      <c r="F106" s="323" t="s">
        <v>871</v>
      </c>
      <c r="G106" s="320"/>
    </row>
    <row r="107" spans="1:7" ht="15" x14ac:dyDescent="0.25">
      <c r="A107" s="320">
        <v>102</v>
      </c>
      <c r="B107" s="321" t="s">
        <v>898</v>
      </c>
      <c r="C107" s="321" t="s">
        <v>897</v>
      </c>
      <c r="D107" s="320" t="s">
        <v>747</v>
      </c>
      <c r="E107" s="322" t="s">
        <v>886</v>
      </c>
      <c r="F107" s="323" t="s">
        <v>887</v>
      </c>
      <c r="G107" s="320"/>
    </row>
    <row r="108" spans="1:7" ht="15" x14ac:dyDescent="0.25">
      <c r="A108" s="320">
        <v>103</v>
      </c>
      <c r="B108" s="321" t="s">
        <v>899</v>
      </c>
      <c r="C108" s="321" t="s">
        <v>900</v>
      </c>
      <c r="D108" s="320" t="s">
        <v>747</v>
      </c>
      <c r="E108" s="322" t="s">
        <v>901</v>
      </c>
      <c r="F108" s="323" t="s">
        <v>895</v>
      </c>
      <c r="G108" s="320"/>
    </row>
    <row r="109" spans="1:7" ht="15" x14ac:dyDescent="0.25">
      <c r="A109" s="320">
        <v>104</v>
      </c>
      <c r="B109" s="321" t="s">
        <v>902</v>
      </c>
      <c r="C109" s="321" t="s">
        <v>900</v>
      </c>
      <c r="D109" s="320" t="s">
        <v>747</v>
      </c>
      <c r="E109" s="322" t="s">
        <v>901</v>
      </c>
      <c r="F109" s="323" t="s">
        <v>895</v>
      </c>
      <c r="G109" s="320"/>
    </row>
    <row r="110" spans="1:7" ht="15" x14ac:dyDescent="0.25">
      <c r="A110" s="320">
        <v>105</v>
      </c>
      <c r="B110" s="321" t="s">
        <v>903</v>
      </c>
      <c r="C110" s="321" t="s">
        <v>904</v>
      </c>
      <c r="D110" s="320" t="s">
        <v>747</v>
      </c>
      <c r="E110" s="322" t="s">
        <v>796</v>
      </c>
      <c r="F110" s="323" t="s">
        <v>797</v>
      </c>
      <c r="G110" s="320"/>
    </row>
    <row r="111" spans="1:7" ht="15" x14ac:dyDescent="0.25">
      <c r="A111" s="320">
        <v>106</v>
      </c>
      <c r="B111" s="321" t="s">
        <v>905</v>
      </c>
      <c r="C111" s="321" t="s">
        <v>904</v>
      </c>
      <c r="D111" s="320" t="s">
        <v>747</v>
      </c>
      <c r="E111" s="322" t="s">
        <v>796</v>
      </c>
      <c r="F111" s="323" t="s">
        <v>797</v>
      </c>
      <c r="G111" s="320"/>
    </row>
    <row r="112" spans="1:7" ht="15" x14ac:dyDescent="0.25">
      <c r="A112" s="320">
        <v>107</v>
      </c>
      <c r="B112" s="321" t="s">
        <v>906</v>
      </c>
      <c r="C112" s="321" t="s">
        <v>904</v>
      </c>
      <c r="D112" s="320" t="s">
        <v>747</v>
      </c>
      <c r="E112" s="322" t="s">
        <v>796</v>
      </c>
      <c r="F112" s="323" t="s">
        <v>797</v>
      </c>
      <c r="G112" s="320"/>
    </row>
    <row r="113" spans="1:7" ht="15" x14ac:dyDescent="0.25">
      <c r="A113" s="320">
        <v>108</v>
      </c>
      <c r="B113" s="321" t="s">
        <v>907</v>
      </c>
      <c r="C113" s="321" t="s">
        <v>904</v>
      </c>
      <c r="D113" s="320" t="s">
        <v>747</v>
      </c>
      <c r="E113" s="322" t="s">
        <v>796</v>
      </c>
      <c r="F113" s="323" t="s">
        <v>797</v>
      </c>
      <c r="G113" s="320"/>
    </row>
    <row r="114" spans="1:7" ht="15" x14ac:dyDescent="0.25">
      <c r="A114" s="320">
        <v>109</v>
      </c>
      <c r="B114" s="321" t="s">
        <v>908</v>
      </c>
      <c r="C114" s="321" t="s">
        <v>904</v>
      </c>
      <c r="D114" s="320" t="s">
        <v>747</v>
      </c>
      <c r="E114" s="322" t="s">
        <v>796</v>
      </c>
      <c r="F114" s="323" t="s">
        <v>797</v>
      </c>
      <c r="G114" s="320"/>
    </row>
    <row r="115" spans="1:7" ht="15" x14ac:dyDescent="0.25">
      <c r="A115" s="320">
        <v>110</v>
      </c>
      <c r="B115" s="321" t="s">
        <v>909</v>
      </c>
      <c r="C115" s="321" t="s">
        <v>904</v>
      </c>
      <c r="D115" s="320" t="s">
        <v>747</v>
      </c>
      <c r="E115" s="322" t="s">
        <v>796</v>
      </c>
      <c r="F115" s="323" t="s">
        <v>797</v>
      </c>
      <c r="G115" s="320"/>
    </row>
    <row r="116" spans="1:7" ht="15" x14ac:dyDescent="0.25">
      <c r="A116" s="320">
        <v>111</v>
      </c>
      <c r="B116" s="321" t="s">
        <v>910</v>
      </c>
      <c r="C116" s="321" t="s">
        <v>904</v>
      </c>
      <c r="D116" s="320" t="s">
        <v>747</v>
      </c>
      <c r="E116" s="322" t="s">
        <v>796</v>
      </c>
      <c r="F116" s="323" t="s">
        <v>797</v>
      </c>
      <c r="G116" s="320"/>
    </row>
    <row r="117" spans="1:7" ht="15" x14ac:dyDescent="0.25">
      <c r="A117" s="320">
        <v>112</v>
      </c>
      <c r="B117" s="321" t="s">
        <v>911</v>
      </c>
      <c r="C117" s="321" t="s">
        <v>904</v>
      </c>
      <c r="D117" s="320" t="s">
        <v>747</v>
      </c>
      <c r="E117" s="322" t="s">
        <v>796</v>
      </c>
      <c r="F117" s="323" t="s">
        <v>797</v>
      </c>
      <c r="G117" s="320"/>
    </row>
    <row r="118" spans="1:7" ht="15" x14ac:dyDescent="0.25">
      <c r="A118" s="320">
        <v>113</v>
      </c>
      <c r="B118" s="321" t="s">
        <v>912</v>
      </c>
      <c r="C118" s="321" t="s">
        <v>904</v>
      </c>
      <c r="D118" s="320" t="s">
        <v>747</v>
      </c>
      <c r="E118" s="322" t="s">
        <v>796</v>
      </c>
      <c r="F118" s="323" t="s">
        <v>797</v>
      </c>
      <c r="G118" s="320"/>
    </row>
    <row r="119" spans="1:7" ht="15" x14ac:dyDescent="0.25">
      <c r="A119" s="320">
        <v>114</v>
      </c>
      <c r="B119" s="321" t="s">
        <v>913</v>
      </c>
      <c r="C119" s="321" t="s">
        <v>904</v>
      </c>
      <c r="D119" s="320" t="s">
        <v>747</v>
      </c>
      <c r="E119" s="322" t="s">
        <v>796</v>
      </c>
      <c r="F119" s="323" t="s">
        <v>797</v>
      </c>
      <c r="G119" s="320"/>
    </row>
    <row r="120" spans="1:7" ht="15" x14ac:dyDescent="0.25">
      <c r="A120" s="320">
        <v>115</v>
      </c>
      <c r="B120" s="321" t="s">
        <v>914</v>
      </c>
      <c r="C120" s="321" t="s">
        <v>904</v>
      </c>
      <c r="D120" s="320" t="s">
        <v>747</v>
      </c>
      <c r="E120" s="322" t="s">
        <v>796</v>
      </c>
      <c r="F120" s="323" t="s">
        <v>797</v>
      </c>
      <c r="G120" s="320"/>
    </row>
    <row r="121" spans="1:7" ht="15" x14ac:dyDescent="0.25">
      <c r="A121" s="320">
        <v>116</v>
      </c>
      <c r="B121" s="321" t="s">
        <v>915</v>
      </c>
      <c r="C121" s="321" t="s">
        <v>904</v>
      </c>
      <c r="D121" s="320" t="s">
        <v>747</v>
      </c>
      <c r="E121" s="322" t="s">
        <v>796</v>
      </c>
      <c r="F121" s="323" t="s">
        <v>797</v>
      </c>
      <c r="G121" s="320"/>
    </row>
    <row r="122" spans="1:7" ht="15" x14ac:dyDescent="0.25">
      <c r="A122" s="320">
        <v>117</v>
      </c>
      <c r="B122" s="321" t="s">
        <v>916</v>
      </c>
      <c r="C122" s="321" t="s">
        <v>904</v>
      </c>
      <c r="D122" s="320" t="s">
        <v>747</v>
      </c>
      <c r="E122" s="322" t="s">
        <v>796</v>
      </c>
      <c r="F122" s="323" t="s">
        <v>797</v>
      </c>
      <c r="G122" s="320"/>
    </row>
    <row r="123" spans="1:7" ht="15" x14ac:dyDescent="0.25">
      <c r="A123" s="320">
        <v>118</v>
      </c>
      <c r="B123" s="321" t="s">
        <v>917</v>
      </c>
      <c r="C123" s="321" t="s">
        <v>904</v>
      </c>
      <c r="D123" s="320" t="s">
        <v>747</v>
      </c>
      <c r="E123" s="322" t="s">
        <v>796</v>
      </c>
      <c r="F123" s="323" t="s">
        <v>797</v>
      </c>
      <c r="G123" s="320"/>
    </row>
    <row r="124" spans="1:7" ht="15" x14ac:dyDescent="0.25">
      <c r="A124" s="320">
        <v>119</v>
      </c>
      <c r="B124" s="321" t="s">
        <v>918</v>
      </c>
      <c r="C124" s="321" t="s">
        <v>904</v>
      </c>
      <c r="D124" s="320" t="s">
        <v>747</v>
      </c>
      <c r="E124" s="322" t="s">
        <v>796</v>
      </c>
      <c r="F124" s="323" t="s">
        <v>797</v>
      </c>
      <c r="G124" s="320"/>
    </row>
    <row r="125" spans="1:7" ht="15" x14ac:dyDescent="0.25">
      <c r="A125" s="320">
        <v>120</v>
      </c>
      <c r="B125" s="321" t="s">
        <v>919</v>
      </c>
      <c r="C125" s="321" t="s">
        <v>904</v>
      </c>
      <c r="D125" s="320" t="s">
        <v>747</v>
      </c>
      <c r="E125" s="322" t="s">
        <v>796</v>
      </c>
      <c r="F125" s="323" t="s">
        <v>797</v>
      </c>
      <c r="G125" s="320"/>
    </row>
    <row r="126" spans="1:7" ht="15" x14ac:dyDescent="0.25">
      <c r="A126" s="320">
        <v>121</v>
      </c>
      <c r="B126" s="321" t="s">
        <v>920</v>
      </c>
      <c r="C126" s="321" t="s">
        <v>904</v>
      </c>
      <c r="D126" s="320" t="s">
        <v>747</v>
      </c>
      <c r="E126" s="322" t="s">
        <v>796</v>
      </c>
      <c r="F126" s="323" t="s">
        <v>797</v>
      </c>
      <c r="G126" s="320"/>
    </row>
    <row r="127" spans="1:7" ht="15" x14ac:dyDescent="0.25">
      <c r="A127" s="320">
        <v>122</v>
      </c>
      <c r="B127" s="321" t="s">
        <v>921</v>
      </c>
      <c r="C127" s="321" t="s">
        <v>904</v>
      </c>
      <c r="D127" s="320" t="s">
        <v>747</v>
      </c>
      <c r="E127" s="322" t="s">
        <v>796</v>
      </c>
      <c r="F127" s="323" t="s">
        <v>797</v>
      </c>
      <c r="G127" s="320"/>
    </row>
    <row r="128" spans="1:7" ht="15" x14ac:dyDescent="0.25">
      <c r="A128" s="320">
        <v>123</v>
      </c>
      <c r="B128" s="321" t="s">
        <v>922</v>
      </c>
      <c r="C128" s="321" t="s">
        <v>904</v>
      </c>
      <c r="D128" s="320" t="s">
        <v>747</v>
      </c>
      <c r="E128" s="322" t="s">
        <v>796</v>
      </c>
      <c r="F128" s="323" t="s">
        <v>797</v>
      </c>
      <c r="G128" s="320"/>
    </row>
    <row r="129" spans="1:7" ht="15" x14ac:dyDescent="0.25">
      <c r="A129" s="320">
        <v>124</v>
      </c>
      <c r="B129" s="321" t="s">
        <v>923</v>
      </c>
      <c r="C129" s="321" t="s">
        <v>904</v>
      </c>
      <c r="D129" s="320" t="s">
        <v>747</v>
      </c>
      <c r="E129" s="322" t="s">
        <v>796</v>
      </c>
      <c r="F129" s="323" t="s">
        <v>797</v>
      </c>
      <c r="G129" s="320"/>
    </row>
    <row r="130" spans="1:7" ht="15" x14ac:dyDescent="0.25">
      <c r="A130" s="320">
        <v>125</v>
      </c>
      <c r="B130" s="321" t="s">
        <v>924</v>
      </c>
      <c r="C130" s="321" t="s">
        <v>904</v>
      </c>
      <c r="D130" s="320" t="s">
        <v>747</v>
      </c>
      <c r="E130" s="322" t="s">
        <v>787</v>
      </c>
      <c r="F130" s="323" t="s">
        <v>788</v>
      </c>
      <c r="G130" s="320"/>
    </row>
    <row r="131" spans="1:7" ht="15" x14ac:dyDescent="0.25">
      <c r="A131" s="320">
        <v>126</v>
      </c>
      <c r="B131" s="321" t="s">
        <v>925</v>
      </c>
      <c r="C131" s="321" t="s">
        <v>904</v>
      </c>
      <c r="D131" s="320" t="s">
        <v>747</v>
      </c>
      <c r="E131" s="322" t="s">
        <v>787</v>
      </c>
      <c r="F131" s="323" t="s">
        <v>788</v>
      </c>
      <c r="G131" s="320"/>
    </row>
    <row r="132" spans="1:7" ht="15" x14ac:dyDescent="0.25">
      <c r="A132" s="320">
        <v>127</v>
      </c>
      <c r="B132" s="321" t="s">
        <v>926</v>
      </c>
      <c r="C132" s="321" t="s">
        <v>904</v>
      </c>
      <c r="D132" s="320" t="s">
        <v>747</v>
      </c>
      <c r="E132" s="322" t="s">
        <v>787</v>
      </c>
      <c r="F132" s="323" t="s">
        <v>788</v>
      </c>
      <c r="G132" s="320"/>
    </row>
    <row r="133" spans="1:7" ht="15" x14ac:dyDescent="0.25">
      <c r="A133" s="320">
        <v>128</v>
      </c>
      <c r="B133" s="321" t="s">
        <v>927</v>
      </c>
      <c r="C133" s="321" t="s">
        <v>904</v>
      </c>
      <c r="D133" s="320" t="s">
        <v>747</v>
      </c>
      <c r="E133" s="322" t="s">
        <v>787</v>
      </c>
      <c r="F133" s="323" t="s">
        <v>788</v>
      </c>
      <c r="G133" s="320"/>
    </row>
    <row r="134" spans="1:7" ht="15" x14ac:dyDescent="0.25">
      <c r="A134" s="320">
        <v>129</v>
      </c>
      <c r="B134" s="321" t="s">
        <v>928</v>
      </c>
      <c r="C134" s="321" t="s">
        <v>904</v>
      </c>
      <c r="D134" s="320" t="s">
        <v>747</v>
      </c>
      <c r="E134" s="322" t="s">
        <v>787</v>
      </c>
      <c r="F134" s="323" t="s">
        <v>788</v>
      </c>
      <c r="G134" s="320"/>
    </row>
    <row r="135" spans="1:7" ht="15" x14ac:dyDescent="0.25">
      <c r="A135" s="320">
        <v>130</v>
      </c>
      <c r="B135" s="321" t="s">
        <v>929</v>
      </c>
      <c r="C135" s="321" t="s">
        <v>904</v>
      </c>
      <c r="D135" s="320" t="s">
        <v>747</v>
      </c>
      <c r="E135" s="322" t="s">
        <v>787</v>
      </c>
      <c r="F135" s="323" t="s">
        <v>788</v>
      </c>
      <c r="G135" s="320"/>
    </row>
    <row r="136" spans="1:7" ht="15" x14ac:dyDescent="0.25">
      <c r="A136" s="320">
        <v>131</v>
      </c>
      <c r="B136" s="321" t="s">
        <v>930</v>
      </c>
      <c r="C136" s="321" t="s">
        <v>904</v>
      </c>
      <c r="D136" s="320" t="s">
        <v>747</v>
      </c>
      <c r="E136" s="322" t="s">
        <v>894</v>
      </c>
      <c r="F136" s="323" t="s">
        <v>895</v>
      </c>
      <c r="G136" s="320"/>
    </row>
    <row r="137" spans="1:7" ht="15" x14ac:dyDescent="0.25">
      <c r="A137" s="320">
        <v>132</v>
      </c>
      <c r="B137" s="321" t="s">
        <v>931</v>
      </c>
      <c r="C137" s="321" t="s">
        <v>904</v>
      </c>
      <c r="D137" s="320" t="s">
        <v>747</v>
      </c>
      <c r="E137" s="322" t="s">
        <v>894</v>
      </c>
      <c r="F137" s="323" t="s">
        <v>895</v>
      </c>
      <c r="G137" s="320"/>
    </row>
    <row r="138" spans="1:7" ht="15" x14ac:dyDescent="0.25">
      <c r="A138" s="320">
        <v>133</v>
      </c>
      <c r="B138" s="321" t="s">
        <v>932</v>
      </c>
      <c r="C138" s="321" t="s">
        <v>904</v>
      </c>
      <c r="D138" s="320" t="s">
        <v>747</v>
      </c>
      <c r="E138" s="322" t="s">
        <v>894</v>
      </c>
      <c r="F138" s="323" t="s">
        <v>895</v>
      </c>
      <c r="G138" s="320"/>
    </row>
    <row r="139" spans="1:7" ht="15" x14ac:dyDescent="0.25">
      <c r="A139" s="320">
        <v>134</v>
      </c>
      <c r="B139" s="321" t="s">
        <v>933</v>
      </c>
      <c r="C139" s="321" t="s">
        <v>904</v>
      </c>
      <c r="D139" s="320" t="s">
        <v>747</v>
      </c>
      <c r="E139" s="322" t="s">
        <v>894</v>
      </c>
      <c r="F139" s="323" t="s">
        <v>895</v>
      </c>
      <c r="G139" s="320"/>
    </row>
    <row r="140" spans="1:7" ht="15" x14ac:dyDescent="0.25">
      <c r="A140" s="320">
        <v>135</v>
      </c>
      <c r="B140" s="321" t="s">
        <v>934</v>
      </c>
      <c r="C140" s="321" t="s">
        <v>904</v>
      </c>
      <c r="D140" s="320" t="s">
        <v>747</v>
      </c>
      <c r="E140" s="322" t="s">
        <v>894</v>
      </c>
      <c r="F140" s="323" t="s">
        <v>895</v>
      </c>
      <c r="G140" s="320"/>
    </row>
    <row r="141" spans="1:7" ht="15" x14ac:dyDescent="0.25">
      <c r="A141" s="320">
        <v>136</v>
      </c>
      <c r="B141" s="321" t="s">
        <v>935</v>
      </c>
      <c r="C141" s="321" t="s">
        <v>904</v>
      </c>
      <c r="D141" s="320" t="s">
        <v>747</v>
      </c>
      <c r="E141" s="322" t="s">
        <v>894</v>
      </c>
      <c r="F141" s="323" t="s">
        <v>895</v>
      </c>
      <c r="G141" s="320"/>
    </row>
    <row r="142" spans="1:7" ht="15" x14ac:dyDescent="0.25">
      <c r="A142" s="320">
        <v>137</v>
      </c>
      <c r="B142" s="321" t="s">
        <v>936</v>
      </c>
      <c r="C142" s="321" t="s">
        <v>904</v>
      </c>
      <c r="D142" s="320" t="s">
        <v>747</v>
      </c>
      <c r="E142" s="322" t="s">
        <v>894</v>
      </c>
      <c r="F142" s="323" t="s">
        <v>895</v>
      </c>
      <c r="G142" s="320"/>
    </row>
    <row r="143" spans="1:7" ht="15" x14ac:dyDescent="0.25">
      <c r="A143" s="320">
        <v>138</v>
      </c>
      <c r="B143" s="321" t="s">
        <v>937</v>
      </c>
      <c r="C143" s="321" t="s">
        <v>904</v>
      </c>
      <c r="D143" s="320" t="s">
        <v>747</v>
      </c>
      <c r="E143" s="322" t="s">
        <v>894</v>
      </c>
      <c r="F143" s="323" t="s">
        <v>895</v>
      </c>
      <c r="G143" s="320"/>
    </row>
    <row r="144" spans="1:7" ht="15" x14ac:dyDescent="0.25">
      <c r="A144" s="320">
        <v>139</v>
      </c>
      <c r="B144" s="321" t="s">
        <v>938</v>
      </c>
      <c r="C144" s="321" t="s">
        <v>904</v>
      </c>
      <c r="D144" s="320" t="s">
        <v>747</v>
      </c>
      <c r="E144" s="322" t="s">
        <v>894</v>
      </c>
      <c r="F144" s="323" t="s">
        <v>895</v>
      </c>
      <c r="G144" s="320"/>
    </row>
    <row r="145" spans="1:7" ht="15" x14ac:dyDescent="0.25">
      <c r="A145" s="320">
        <v>140</v>
      </c>
      <c r="B145" s="321" t="s">
        <v>939</v>
      </c>
      <c r="C145" s="321" t="s">
        <v>904</v>
      </c>
      <c r="D145" s="320" t="s">
        <v>747</v>
      </c>
      <c r="E145" s="322" t="s">
        <v>894</v>
      </c>
      <c r="F145" s="323" t="s">
        <v>895</v>
      </c>
      <c r="G145" s="320"/>
    </row>
    <row r="146" spans="1:7" ht="15" x14ac:dyDescent="0.25">
      <c r="A146" s="320">
        <v>141</v>
      </c>
      <c r="B146" s="321" t="s">
        <v>940</v>
      </c>
      <c r="C146" s="321" t="s">
        <v>904</v>
      </c>
      <c r="D146" s="320" t="s">
        <v>747</v>
      </c>
      <c r="E146" s="322" t="s">
        <v>894</v>
      </c>
      <c r="F146" s="323" t="s">
        <v>895</v>
      </c>
      <c r="G146" s="320"/>
    </row>
    <row r="147" spans="1:7" ht="15" x14ac:dyDescent="0.25">
      <c r="A147" s="320">
        <v>142</v>
      </c>
      <c r="B147" s="321" t="s">
        <v>941</v>
      </c>
      <c r="C147" s="321" t="s">
        <v>904</v>
      </c>
      <c r="D147" s="320" t="s">
        <v>747</v>
      </c>
      <c r="E147" s="322" t="s">
        <v>894</v>
      </c>
      <c r="F147" s="323" t="s">
        <v>895</v>
      </c>
      <c r="G147" s="320"/>
    </row>
    <row r="148" spans="1:7" ht="15" x14ac:dyDescent="0.25">
      <c r="A148" s="320">
        <v>143</v>
      </c>
      <c r="B148" s="321" t="s">
        <v>942</v>
      </c>
      <c r="C148" s="321" t="s">
        <v>904</v>
      </c>
      <c r="D148" s="320" t="s">
        <v>747</v>
      </c>
      <c r="E148" s="322" t="s">
        <v>894</v>
      </c>
      <c r="F148" s="323" t="s">
        <v>895</v>
      </c>
      <c r="G148" s="320"/>
    </row>
    <row r="149" spans="1:7" ht="15" x14ac:dyDescent="0.25">
      <c r="A149" s="320">
        <v>144</v>
      </c>
      <c r="B149" s="321" t="s">
        <v>943</v>
      </c>
      <c r="C149" s="321" t="s">
        <v>904</v>
      </c>
      <c r="D149" s="320" t="s">
        <v>747</v>
      </c>
      <c r="E149" s="322" t="s">
        <v>894</v>
      </c>
      <c r="F149" s="323" t="s">
        <v>895</v>
      </c>
      <c r="G149" s="320"/>
    </row>
    <row r="150" spans="1:7" ht="15" x14ac:dyDescent="0.25">
      <c r="A150" s="320">
        <v>145</v>
      </c>
      <c r="B150" s="321" t="s">
        <v>944</v>
      </c>
      <c r="C150" s="321" t="s">
        <v>904</v>
      </c>
      <c r="D150" s="320" t="s">
        <v>747</v>
      </c>
      <c r="E150" s="322" t="s">
        <v>894</v>
      </c>
      <c r="F150" s="323" t="s">
        <v>895</v>
      </c>
      <c r="G150" s="320"/>
    </row>
    <row r="151" spans="1:7" ht="15" x14ac:dyDescent="0.25">
      <c r="A151" s="320">
        <v>146</v>
      </c>
      <c r="B151" s="321" t="s">
        <v>945</v>
      </c>
      <c r="C151" s="321" t="s">
        <v>904</v>
      </c>
      <c r="D151" s="320" t="s">
        <v>747</v>
      </c>
      <c r="E151" s="322" t="s">
        <v>894</v>
      </c>
      <c r="F151" s="323" t="s">
        <v>895</v>
      </c>
      <c r="G151" s="320"/>
    </row>
    <row r="152" spans="1:7" ht="15" x14ac:dyDescent="0.25">
      <c r="A152" s="320">
        <v>147</v>
      </c>
      <c r="B152" s="321" t="s">
        <v>946</v>
      </c>
      <c r="C152" s="321" t="s">
        <v>904</v>
      </c>
      <c r="D152" s="320" t="s">
        <v>747</v>
      </c>
      <c r="E152" s="322" t="s">
        <v>894</v>
      </c>
      <c r="F152" s="323" t="s">
        <v>895</v>
      </c>
      <c r="G152" s="320"/>
    </row>
    <row r="153" spans="1:7" ht="15" x14ac:dyDescent="0.25">
      <c r="A153" s="320">
        <v>148</v>
      </c>
      <c r="B153" s="321" t="s">
        <v>947</v>
      </c>
      <c r="C153" s="321" t="s">
        <v>904</v>
      </c>
      <c r="D153" s="320" t="s">
        <v>747</v>
      </c>
      <c r="E153" s="322" t="s">
        <v>894</v>
      </c>
      <c r="F153" s="323" t="s">
        <v>895</v>
      </c>
      <c r="G153" s="320"/>
    </row>
    <row r="154" spans="1:7" ht="15" x14ac:dyDescent="0.25">
      <c r="A154" s="320">
        <v>149</v>
      </c>
      <c r="B154" s="321" t="s">
        <v>948</v>
      </c>
      <c r="C154" s="321" t="s">
        <v>904</v>
      </c>
      <c r="D154" s="320" t="s">
        <v>747</v>
      </c>
      <c r="E154" s="322" t="s">
        <v>894</v>
      </c>
      <c r="F154" s="323" t="s">
        <v>895</v>
      </c>
      <c r="G154" s="320"/>
    </row>
    <row r="155" spans="1:7" ht="15" x14ac:dyDescent="0.25">
      <c r="A155" s="320">
        <v>150</v>
      </c>
      <c r="B155" s="321" t="s">
        <v>949</v>
      </c>
      <c r="C155" s="321" t="s">
        <v>904</v>
      </c>
      <c r="D155" s="320" t="s">
        <v>747</v>
      </c>
      <c r="E155" s="322" t="s">
        <v>894</v>
      </c>
      <c r="F155" s="323" t="s">
        <v>895</v>
      </c>
      <c r="G155" s="320"/>
    </row>
    <row r="156" spans="1:7" ht="15" x14ac:dyDescent="0.25">
      <c r="A156" s="320">
        <v>151</v>
      </c>
      <c r="B156" s="321" t="s">
        <v>950</v>
      </c>
      <c r="C156" s="321" t="s">
        <v>951</v>
      </c>
      <c r="D156" s="320" t="s">
        <v>747</v>
      </c>
      <c r="E156" s="322" t="s">
        <v>792</v>
      </c>
      <c r="F156" s="323" t="s">
        <v>793</v>
      </c>
      <c r="G156" s="320"/>
    </row>
    <row r="157" spans="1:7" ht="15" x14ac:dyDescent="0.25">
      <c r="A157" s="320">
        <v>152</v>
      </c>
      <c r="B157" s="321" t="s">
        <v>952</v>
      </c>
      <c r="C157" s="321" t="s">
        <v>953</v>
      </c>
      <c r="D157" s="320" t="s">
        <v>747</v>
      </c>
      <c r="E157" s="322" t="s">
        <v>954</v>
      </c>
      <c r="F157" s="323" t="s">
        <v>751</v>
      </c>
      <c r="G157" s="320"/>
    </row>
    <row r="158" spans="1:7" ht="15" x14ac:dyDescent="0.25">
      <c r="A158" s="320">
        <v>153</v>
      </c>
      <c r="B158" s="321" t="s">
        <v>955</v>
      </c>
      <c r="C158" s="321" t="s">
        <v>953</v>
      </c>
      <c r="D158" s="320" t="s">
        <v>747</v>
      </c>
      <c r="E158" s="322" t="s">
        <v>954</v>
      </c>
      <c r="F158" s="323" t="s">
        <v>751</v>
      </c>
      <c r="G158" s="320"/>
    </row>
    <row r="159" spans="1:7" ht="15" x14ac:dyDescent="0.25">
      <c r="A159" s="320">
        <v>154</v>
      </c>
      <c r="B159" s="321" t="s">
        <v>956</v>
      </c>
      <c r="C159" s="321" t="s">
        <v>953</v>
      </c>
      <c r="D159" s="320" t="s">
        <v>747</v>
      </c>
      <c r="E159" s="322" t="s">
        <v>954</v>
      </c>
      <c r="F159" s="323" t="s">
        <v>751</v>
      </c>
      <c r="G159" s="320"/>
    </row>
    <row r="160" spans="1:7" ht="15" x14ac:dyDescent="0.25">
      <c r="A160" s="320">
        <v>155</v>
      </c>
      <c r="B160" s="321" t="s">
        <v>957</v>
      </c>
      <c r="C160" s="321" t="s">
        <v>953</v>
      </c>
      <c r="D160" s="320" t="s">
        <v>747</v>
      </c>
      <c r="E160" s="322" t="s">
        <v>954</v>
      </c>
      <c r="F160" s="323" t="s">
        <v>751</v>
      </c>
      <c r="G160" s="320"/>
    </row>
    <row r="161" spans="1:7" ht="15" x14ac:dyDescent="0.25">
      <c r="A161" s="320">
        <v>156</v>
      </c>
      <c r="B161" s="321" t="s">
        <v>958</v>
      </c>
      <c r="C161" s="321" t="s">
        <v>953</v>
      </c>
      <c r="D161" s="320" t="s">
        <v>747</v>
      </c>
      <c r="E161" s="322" t="s">
        <v>954</v>
      </c>
      <c r="F161" s="323" t="s">
        <v>751</v>
      </c>
      <c r="G161" s="320"/>
    </row>
    <row r="162" spans="1:7" ht="15" x14ac:dyDescent="0.25">
      <c r="A162" s="320">
        <v>157</v>
      </c>
      <c r="B162" s="321" t="s">
        <v>959</v>
      </c>
      <c r="C162" s="321" t="s">
        <v>953</v>
      </c>
      <c r="D162" s="320" t="s">
        <v>747</v>
      </c>
      <c r="E162" s="322" t="s">
        <v>954</v>
      </c>
      <c r="F162" s="323" t="s">
        <v>751</v>
      </c>
      <c r="G162" s="320"/>
    </row>
    <row r="163" spans="1:7" ht="15" x14ac:dyDescent="0.25">
      <c r="A163" s="320">
        <v>158</v>
      </c>
      <c r="B163" s="321" t="s">
        <v>960</v>
      </c>
      <c r="C163" s="321" t="s">
        <v>961</v>
      </c>
      <c r="D163" s="320" t="s">
        <v>747</v>
      </c>
      <c r="E163" s="322" t="s">
        <v>954</v>
      </c>
      <c r="F163" s="323" t="s">
        <v>751</v>
      </c>
      <c r="G163" s="320"/>
    </row>
    <row r="164" spans="1:7" ht="15" x14ac:dyDescent="0.25">
      <c r="A164" s="320">
        <v>159</v>
      </c>
      <c r="B164" s="321" t="s">
        <v>962</v>
      </c>
      <c r="C164" s="321" t="s">
        <v>953</v>
      </c>
      <c r="D164" s="320" t="s">
        <v>747</v>
      </c>
      <c r="E164" s="322" t="s">
        <v>954</v>
      </c>
      <c r="F164" s="323" t="s">
        <v>751</v>
      </c>
      <c r="G164" s="320"/>
    </row>
    <row r="165" spans="1:7" ht="15" x14ac:dyDescent="0.25">
      <c r="A165" s="320">
        <v>160</v>
      </c>
      <c r="B165" s="321" t="s">
        <v>963</v>
      </c>
      <c r="C165" s="321" t="s">
        <v>953</v>
      </c>
      <c r="D165" s="320" t="s">
        <v>747</v>
      </c>
      <c r="E165" s="322" t="s">
        <v>954</v>
      </c>
      <c r="F165" s="323" t="s">
        <v>751</v>
      </c>
      <c r="G165" s="320"/>
    </row>
    <row r="166" spans="1:7" ht="15" x14ac:dyDescent="0.25">
      <c r="A166" s="320">
        <v>161</v>
      </c>
      <c r="B166" s="321" t="s">
        <v>964</v>
      </c>
      <c r="C166" s="321" t="s">
        <v>953</v>
      </c>
      <c r="D166" s="320" t="s">
        <v>747</v>
      </c>
      <c r="E166" s="322" t="s">
        <v>954</v>
      </c>
      <c r="F166" s="323" t="s">
        <v>751</v>
      </c>
      <c r="G166" s="320"/>
    </row>
    <row r="167" spans="1:7" ht="15" x14ac:dyDescent="0.25">
      <c r="A167" s="320">
        <v>162</v>
      </c>
      <c r="B167" s="321" t="s">
        <v>965</v>
      </c>
      <c r="C167" s="321" t="s">
        <v>953</v>
      </c>
      <c r="D167" s="320" t="s">
        <v>747</v>
      </c>
      <c r="E167" s="322" t="s">
        <v>954</v>
      </c>
      <c r="F167" s="323" t="s">
        <v>751</v>
      </c>
      <c r="G167" s="320"/>
    </row>
    <row r="168" spans="1:7" ht="15" x14ac:dyDescent="0.25">
      <c r="A168" s="320">
        <v>163</v>
      </c>
      <c r="B168" s="321" t="s">
        <v>966</v>
      </c>
      <c r="C168" s="321" t="s">
        <v>967</v>
      </c>
      <c r="D168" s="320" t="s">
        <v>747</v>
      </c>
      <c r="E168" s="322" t="s">
        <v>954</v>
      </c>
      <c r="F168" s="323" t="s">
        <v>751</v>
      </c>
      <c r="G168" s="320"/>
    </row>
    <row r="169" spans="1:7" ht="15" x14ac:dyDescent="0.25">
      <c r="A169" s="320">
        <v>164</v>
      </c>
      <c r="B169" s="321" t="s">
        <v>968</v>
      </c>
      <c r="C169" s="321" t="s">
        <v>953</v>
      </c>
      <c r="D169" s="320" t="s">
        <v>747</v>
      </c>
      <c r="E169" s="322" t="s">
        <v>954</v>
      </c>
      <c r="F169" s="323" t="s">
        <v>751</v>
      </c>
      <c r="G169" s="320"/>
    </row>
    <row r="170" spans="1:7" ht="15" x14ac:dyDescent="0.25">
      <c r="A170" s="320">
        <v>165</v>
      </c>
      <c r="B170" s="321" t="s">
        <v>969</v>
      </c>
      <c r="C170" s="321" t="s">
        <v>953</v>
      </c>
      <c r="D170" s="320" t="s">
        <v>747</v>
      </c>
      <c r="E170" s="322" t="s">
        <v>954</v>
      </c>
      <c r="F170" s="323" t="s">
        <v>751</v>
      </c>
      <c r="G170" s="320"/>
    </row>
    <row r="171" spans="1:7" ht="15" x14ac:dyDescent="0.25">
      <c r="A171" s="320">
        <v>166</v>
      </c>
      <c r="B171" s="321" t="s">
        <v>970</v>
      </c>
      <c r="C171" s="321" t="s">
        <v>953</v>
      </c>
      <c r="D171" s="320" t="s">
        <v>747</v>
      </c>
      <c r="E171" s="322" t="s">
        <v>954</v>
      </c>
      <c r="F171" s="323" t="s">
        <v>751</v>
      </c>
      <c r="G171" s="320"/>
    </row>
    <row r="172" spans="1:7" ht="15" x14ac:dyDescent="0.25">
      <c r="A172" s="320">
        <v>167</v>
      </c>
      <c r="B172" s="321" t="s">
        <v>971</v>
      </c>
      <c r="C172" s="321" t="s">
        <v>953</v>
      </c>
      <c r="D172" s="320" t="s">
        <v>747</v>
      </c>
      <c r="E172" s="322" t="s">
        <v>954</v>
      </c>
      <c r="F172" s="323" t="s">
        <v>751</v>
      </c>
      <c r="G172" s="320"/>
    </row>
    <row r="173" spans="1:7" ht="15" x14ac:dyDescent="0.25">
      <c r="A173" s="320">
        <v>168</v>
      </c>
      <c r="B173" s="321" t="s">
        <v>972</v>
      </c>
      <c r="C173" s="321" t="s">
        <v>953</v>
      </c>
      <c r="D173" s="320" t="s">
        <v>747</v>
      </c>
      <c r="E173" s="322" t="s">
        <v>954</v>
      </c>
      <c r="F173" s="323" t="s">
        <v>751</v>
      </c>
      <c r="G173" s="320"/>
    </row>
    <row r="174" spans="1:7" ht="15" x14ac:dyDescent="0.25">
      <c r="A174" s="320">
        <v>169</v>
      </c>
      <c r="B174" s="321" t="s">
        <v>973</v>
      </c>
      <c r="C174" s="321" t="s">
        <v>953</v>
      </c>
      <c r="D174" s="320" t="s">
        <v>747</v>
      </c>
      <c r="E174" s="322" t="s">
        <v>954</v>
      </c>
      <c r="F174" s="323" t="s">
        <v>751</v>
      </c>
      <c r="G174" s="320"/>
    </row>
    <row r="175" spans="1:7" ht="15" x14ac:dyDescent="0.25">
      <c r="A175" s="320">
        <v>170</v>
      </c>
      <c r="B175" s="321" t="s">
        <v>974</v>
      </c>
      <c r="C175" s="321" t="s">
        <v>953</v>
      </c>
      <c r="D175" s="320" t="s">
        <v>747</v>
      </c>
      <c r="E175" s="322" t="s">
        <v>954</v>
      </c>
      <c r="F175" s="323" t="s">
        <v>751</v>
      </c>
      <c r="G175" s="320"/>
    </row>
    <row r="176" spans="1:7" ht="15" x14ac:dyDescent="0.25">
      <c r="A176" s="320">
        <v>171</v>
      </c>
      <c r="B176" s="321" t="s">
        <v>975</v>
      </c>
      <c r="C176" s="321" t="s">
        <v>953</v>
      </c>
      <c r="D176" s="320" t="s">
        <v>747</v>
      </c>
      <c r="E176" s="322" t="s">
        <v>954</v>
      </c>
      <c r="F176" s="323" t="s">
        <v>751</v>
      </c>
      <c r="G176" s="320"/>
    </row>
    <row r="177" spans="1:7" ht="15" x14ac:dyDescent="0.25">
      <c r="A177" s="320">
        <v>172</v>
      </c>
      <c r="B177" s="321" t="s">
        <v>976</v>
      </c>
      <c r="C177" s="321" t="s">
        <v>977</v>
      </c>
      <c r="D177" s="320" t="s">
        <v>747</v>
      </c>
      <c r="E177" s="322" t="s">
        <v>801</v>
      </c>
      <c r="F177" s="323" t="s">
        <v>802</v>
      </c>
      <c r="G177" s="320"/>
    </row>
    <row r="178" spans="1:7" ht="15" x14ac:dyDescent="0.25">
      <c r="A178" s="320">
        <v>173</v>
      </c>
      <c r="B178" s="321" t="s">
        <v>978</v>
      </c>
      <c r="C178" s="321" t="s">
        <v>979</v>
      </c>
      <c r="D178" s="320" t="s">
        <v>747</v>
      </c>
      <c r="E178" s="322" t="s">
        <v>809</v>
      </c>
      <c r="F178" s="323" t="s">
        <v>810</v>
      </c>
      <c r="G178" s="320"/>
    </row>
    <row r="179" spans="1:7" ht="15" x14ac:dyDescent="0.25">
      <c r="A179" s="320">
        <v>174</v>
      </c>
      <c r="B179" s="321" t="s">
        <v>980</v>
      </c>
      <c r="C179" s="321" t="s">
        <v>979</v>
      </c>
      <c r="D179" s="320" t="s">
        <v>747</v>
      </c>
      <c r="E179" s="322" t="s">
        <v>809</v>
      </c>
      <c r="F179" s="323" t="s">
        <v>810</v>
      </c>
      <c r="G179" s="320"/>
    </row>
    <row r="180" spans="1:7" ht="15" x14ac:dyDescent="0.25">
      <c r="A180" s="320">
        <v>175</v>
      </c>
      <c r="B180" s="321" t="s">
        <v>981</v>
      </c>
      <c r="C180" s="321" t="s">
        <v>979</v>
      </c>
      <c r="D180" s="320" t="s">
        <v>747</v>
      </c>
      <c r="E180" s="322" t="s">
        <v>809</v>
      </c>
      <c r="F180" s="323" t="s">
        <v>810</v>
      </c>
      <c r="G180" s="320"/>
    </row>
    <row r="181" spans="1:7" ht="15" x14ac:dyDescent="0.25">
      <c r="A181" s="320">
        <v>176</v>
      </c>
      <c r="B181" s="321" t="s">
        <v>982</v>
      </c>
      <c r="C181" s="321" t="s">
        <v>979</v>
      </c>
      <c r="D181" s="320" t="s">
        <v>747</v>
      </c>
      <c r="E181" s="322" t="s">
        <v>809</v>
      </c>
      <c r="F181" s="323" t="s">
        <v>810</v>
      </c>
      <c r="G181" s="320"/>
    </row>
    <row r="182" spans="1:7" ht="15" x14ac:dyDescent="0.25">
      <c r="A182" s="320">
        <v>177</v>
      </c>
      <c r="B182" s="321" t="s">
        <v>983</v>
      </c>
      <c r="C182" s="321" t="s">
        <v>979</v>
      </c>
      <c r="D182" s="320" t="s">
        <v>747</v>
      </c>
      <c r="E182" s="322" t="s">
        <v>809</v>
      </c>
      <c r="F182" s="323" t="s">
        <v>810</v>
      </c>
      <c r="G182" s="320"/>
    </row>
    <row r="183" spans="1:7" ht="15" x14ac:dyDescent="0.25">
      <c r="A183" s="320">
        <v>178</v>
      </c>
      <c r="B183" s="321" t="s">
        <v>984</v>
      </c>
      <c r="C183" s="321" t="s">
        <v>979</v>
      </c>
      <c r="D183" s="320" t="s">
        <v>747</v>
      </c>
      <c r="E183" s="322" t="s">
        <v>809</v>
      </c>
      <c r="F183" s="323" t="s">
        <v>810</v>
      </c>
      <c r="G183" s="320"/>
    </row>
    <row r="184" spans="1:7" ht="15" x14ac:dyDescent="0.25">
      <c r="A184" s="320">
        <v>179</v>
      </c>
      <c r="B184" s="321" t="s">
        <v>985</v>
      </c>
      <c r="C184" s="321" t="s">
        <v>979</v>
      </c>
      <c r="D184" s="320" t="s">
        <v>747</v>
      </c>
      <c r="E184" s="322" t="s">
        <v>809</v>
      </c>
      <c r="F184" s="323" t="s">
        <v>810</v>
      </c>
      <c r="G184" s="320"/>
    </row>
    <row r="185" spans="1:7" ht="15" x14ac:dyDescent="0.25">
      <c r="A185" s="320">
        <v>180</v>
      </c>
      <c r="B185" s="321" t="s">
        <v>986</v>
      </c>
      <c r="C185" s="321" t="s">
        <v>987</v>
      </c>
      <c r="D185" s="320" t="s">
        <v>747</v>
      </c>
      <c r="E185" s="322" t="s">
        <v>988</v>
      </c>
      <c r="F185" s="323" t="s">
        <v>989</v>
      </c>
      <c r="G185" s="320"/>
    </row>
    <row r="186" spans="1:7" ht="15" x14ac:dyDescent="0.25">
      <c r="A186" s="320">
        <v>181</v>
      </c>
      <c r="B186" s="321" t="s">
        <v>990</v>
      </c>
      <c r="C186" s="321" t="s">
        <v>987</v>
      </c>
      <c r="D186" s="320" t="s">
        <v>747</v>
      </c>
      <c r="E186" s="322" t="s">
        <v>988</v>
      </c>
      <c r="F186" s="323" t="s">
        <v>989</v>
      </c>
      <c r="G186" s="320"/>
    </row>
    <row r="187" spans="1:7" ht="15" x14ac:dyDescent="0.25">
      <c r="A187" s="320">
        <v>182</v>
      </c>
      <c r="B187" s="321" t="s">
        <v>991</v>
      </c>
      <c r="C187" s="321" t="s">
        <v>987</v>
      </c>
      <c r="D187" s="320" t="s">
        <v>747</v>
      </c>
      <c r="E187" s="322" t="s">
        <v>988</v>
      </c>
      <c r="F187" s="323" t="s">
        <v>989</v>
      </c>
      <c r="G187" s="320"/>
    </row>
    <row r="188" spans="1:7" ht="15" x14ac:dyDescent="0.25">
      <c r="A188" s="320">
        <v>183</v>
      </c>
      <c r="B188" s="321" t="s">
        <v>992</v>
      </c>
      <c r="C188" s="321" t="s">
        <v>987</v>
      </c>
      <c r="D188" s="320" t="s">
        <v>747</v>
      </c>
      <c r="E188" s="322" t="s">
        <v>874</v>
      </c>
      <c r="F188" s="323" t="s">
        <v>875</v>
      </c>
      <c r="G188" s="320"/>
    </row>
    <row r="189" spans="1:7" ht="15" x14ac:dyDescent="0.25">
      <c r="A189" s="320">
        <v>184</v>
      </c>
      <c r="B189" s="321" t="s">
        <v>993</v>
      </c>
      <c r="C189" s="321" t="s">
        <v>987</v>
      </c>
      <c r="D189" s="320" t="s">
        <v>747</v>
      </c>
      <c r="E189" s="322" t="s">
        <v>874</v>
      </c>
      <c r="F189" s="323" t="s">
        <v>875</v>
      </c>
      <c r="G189" s="320"/>
    </row>
    <row r="190" spans="1:7" ht="15" x14ac:dyDescent="0.25">
      <c r="A190" s="320">
        <v>185</v>
      </c>
      <c r="B190" s="321" t="s">
        <v>994</v>
      </c>
      <c r="C190" s="321" t="s">
        <v>987</v>
      </c>
      <c r="D190" s="320" t="s">
        <v>747</v>
      </c>
      <c r="E190" s="322" t="s">
        <v>874</v>
      </c>
      <c r="F190" s="323" t="s">
        <v>875</v>
      </c>
      <c r="G190" s="320"/>
    </row>
    <row r="191" spans="1:7" ht="15" x14ac:dyDescent="0.25">
      <c r="A191" s="320">
        <v>186</v>
      </c>
      <c r="B191" s="321" t="s">
        <v>995</v>
      </c>
      <c r="C191" s="321" t="s">
        <v>987</v>
      </c>
      <c r="D191" s="320" t="s">
        <v>747</v>
      </c>
      <c r="E191" s="322" t="s">
        <v>996</v>
      </c>
      <c r="F191" s="323" t="s">
        <v>989</v>
      </c>
      <c r="G191" s="320"/>
    </row>
    <row r="192" spans="1:7" ht="15" x14ac:dyDescent="0.25">
      <c r="A192" s="320">
        <v>187</v>
      </c>
      <c r="B192" s="321" t="s">
        <v>997</v>
      </c>
      <c r="C192" s="321" t="s">
        <v>987</v>
      </c>
      <c r="D192" s="320" t="s">
        <v>747</v>
      </c>
      <c r="E192" s="322" t="s">
        <v>996</v>
      </c>
      <c r="F192" s="323" t="s">
        <v>998</v>
      </c>
      <c r="G192" s="320"/>
    </row>
    <row r="193" spans="1:7" ht="15" x14ac:dyDescent="0.25">
      <c r="A193" s="320">
        <v>188</v>
      </c>
      <c r="B193" s="321" t="s">
        <v>999</v>
      </c>
      <c r="C193" s="321" t="s">
        <v>1000</v>
      </c>
      <c r="D193" s="320" t="s">
        <v>747</v>
      </c>
      <c r="E193" s="322" t="s">
        <v>886</v>
      </c>
      <c r="F193" s="323" t="s">
        <v>887</v>
      </c>
      <c r="G193" s="320"/>
    </row>
    <row r="194" spans="1:7" ht="15" x14ac:dyDescent="0.25">
      <c r="A194" s="320">
        <v>189</v>
      </c>
      <c r="B194" s="321" t="s">
        <v>1001</v>
      </c>
      <c r="C194" s="321" t="s">
        <v>1000</v>
      </c>
      <c r="D194" s="320" t="s">
        <v>747</v>
      </c>
      <c r="E194" s="322" t="s">
        <v>818</v>
      </c>
      <c r="F194" s="323" t="s">
        <v>819</v>
      </c>
      <c r="G194" s="320"/>
    </row>
    <row r="195" spans="1:7" ht="15" x14ac:dyDescent="0.25">
      <c r="A195" s="320">
        <v>190</v>
      </c>
      <c r="B195" s="321" t="s">
        <v>1002</v>
      </c>
      <c r="C195" s="321" t="s">
        <v>1000</v>
      </c>
      <c r="D195" s="320" t="s">
        <v>747</v>
      </c>
      <c r="E195" s="322" t="s">
        <v>805</v>
      </c>
      <c r="F195" s="323" t="s">
        <v>749</v>
      </c>
      <c r="G195" s="320"/>
    </row>
    <row r="196" spans="1:7" ht="15" x14ac:dyDescent="0.25">
      <c r="A196" s="320">
        <v>191</v>
      </c>
      <c r="B196" s="321" t="s">
        <v>1003</v>
      </c>
      <c r="C196" s="321" t="s">
        <v>1000</v>
      </c>
      <c r="D196" s="320" t="s">
        <v>747</v>
      </c>
      <c r="E196" s="322" t="s">
        <v>1004</v>
      </c>
      <c r="F196" s="320" t="s">
        <v>1005</v>
      </c>
      <c r="G196" s="320"/>
    </row>
    <row r="197" spans="1:7" ht="15" x14ac:dyDescent="0.25">
      <c r="A197" s="320">
        <v>192</v>
      </c>
      <c r="B197" s="321" t="s">
        <v>1006</v>
      </c>
      <c r="C197" s="321" t="s">
        <v>1000</v>
      </c>
      <c r="D197" s="320" t="s">
        <v>747</v>
      </c>
      <c r="E197" s="322" t="s">
        <v>801</v>
      </c>
      <c r="F197" s="323" t="s">
        <v>802</v>
      </c>
      <c r="G197" s="320"/>
    </row>
    <row r="198" spans="1:7" ht="15" x14ac:dyDescent="0.25">
      <c r="A198" s="320">
        <v>193</v>
      </c>
      <c r="B198" s="321" t="s">
        <v>1007</v>
      </c>
      <c r="C198" s="321" t="s">
        <v>1000</v>
      </c>
      <c r="D198" s="320" t="s">
        <v>747</v>
      </c>
      <c r="E198" s="322" t="s">
        <v>801</v>
      </c>
      <c r="F198" s="323" t="s">
        <v>802</v>
      </c>
      <c r="G198" s="320"/>
    </row>
    <row r="199" spans="1:7" ht="15" x14ac:dyDescent="0.25">
      <c r="A199" s="320">
        <v>194</v>
      </c>
      <c r="B199" s="321" t="s">
        <v>1008</v>
      </c>
      <c r="C199" s="321" t="s">
        <v>1009</v>
      </c>
      <c r="D199" s="320" t="s">
        <v>747</v>
      </c>
      <c r="E199" s="322" t="s">
        <v>809</v>
      </c>
      <c r="F199" s="323" t="s">
        <v>810</v>
      </c>
      <c r="G199" s="320"/>
    </row>
    <row r="200" spans="1:7" ht="15" x14ac:dyDescent="0.25">
      <c r="A200" s="320">
        <v>195</v>
      </c>
      <c r="B200" s="321" t="s">
        <v>1010</v>
      </c>
      <c r="C200" s="321" t="s">
        <v>1009</v>
      </c>
      <c r="D200" s="320" t="s">
        <v>747</v>
      </c>
      <c r="E200" s="322" t="s">
        <v>1011</v>
      </c>
      <c r="F200" s="323" t="s">
        <v>751</v>
      </c>
      <c r="G200" s="320"/>
    </row>
    <row r="201" spans="1:7" ht="15" x14ac:dyDescent="0.25">
      <c r="A201" s="320">
        <v>196</v>
      </c>
      <c r="B201" s="321" t="s">
        <v>1012</v>
      </c>
      <c r="C201" s="321" t="s">
        <v>1013</v>
      </c>
      <c r="D201" s="320" t="s">
        <v>747</v>
      </c>
      <c r="E201" s="322" t="s">
        <v>809</v>
      </c>
      <c r="F201" s="323" t="s">
        <v>810</v>
      </c>
      <c r="G201" s="320"/>
    </row>
    <row r="202" spans="1:7" ht="15" x14ac:dyDescent="0.25">
      <c r="A202" s="320">
        <v>197</v>
      </c>
      <c r="B202" s="321" t="s">
        <v>1014</v>
      </c>
      <c r="C202" s="321" t="s">
        <v>1015</v>
      </c>
      <c r="D202" s="320" t="s">
        <v>747</v>
      </c>
      <c r="E202" s="322" t="s">
        <v>901</v>
      </c>
      <c r="F202" s="323" t="s">
        <v>895</v>
      </c>
      <c r="G202" s="320"/>
    </row>
    <row r="203" spans="1:7" ht="15" x14ac:dyDescent="0.25">
      <c r="A203" s="320">
        <v>198</v>
      </c>
      <c r="B203" s="321" t="s">
        <v>1016</v>
      </c>
      <c r="C203" s="321" t="s">
        <v>1015</v>
      </c>
      <c r="D203" s="320" t="s">
        <v>747</v>
      </c>
      <c r="E203" s="322" t="s">
        <v>901</v>
      </c>
      <c r="F203" s="323" t="s">
        <v>895</v>
      </c>
      <c r="G203" s="320"/>
    </row>
    <row r="204" spans="1:7" ht="15" x14ac:dyDescent="0.25">
      <c r="A204" s="320">
        <v>199</v>
      </c>
      <c r="B204" s="321" t="s">
        <v>1017</v>
      </c>
      <c r="C204" s="321" t="s">
        <v>1015</v>
      </c>
      <c r="D204" s="320" t="s">
        <v>747</v>
      </c>
      <c r="E204" s="322" t="s">
        <v>901</v>
      </c>
      <c r="F204" s="323" t="s">
        <v>895</v>
      </c>
      <c r="G204" s="320"/>
    </row>
    <row r="205" spans="1:7" ht="15" x14ac:dyDescent="0.25">
      <c r="A205" s="320">
        <v>200</v>
      </c>
      <c r="B205" s="321" t="s">
        <v>1018</v>
      </c>
      <c r="C205" s="321" t="s">
        <v>1015</v>
      </c>
      <c r="D205" s="320" t="s">
        <v>747</v>
      </c>
      <c r="E205" s="322" t="s">
        <v>901</v>
      </c>
      <c r="F205" s="323" t="s">
        <v>895</v>
      </c>
      <c r="G205" s="320"/>
    </row>
    <row r="206" spans="1:7" ht="15" x14ac:dyDescent="0.25">
      <c r="A206" s="320">
        <v>201</v>
      </c>
      <c r="B206" s="321" t="s">
        <v>1019</v>
      </c>
      <c r="C206" s="321" t="s">
        <v>1015</v>
      </c>
      <c r="D206" s="320" t="s">
        <v>747</v>
      </c>
      <c r="E206" s="322" t="s">
        <v>901</v>
      </c>
      <c r="F206" s="323" t="s">
        <v>895</v>
      </c>
      <c r="G206" s="320"/>
    </row>
    <row r="207" spans="1:7" ht="15" x14ac:dyDescent="0.25">
      <c r="A207" s="320">
        <v>202</v>
      </c>
      <c r="B207" s="321" t="s">
        <v>1020</v>
      </c>
      <c r="C207" s="321" t="s">
        <v>1021</v>
      </c>
      <c r="D207" s="320" t="s">
        <v>747</v>
      </c>
      <c r="E207" s="322" t="s">
        <v>901</v>
      </c>
      <c r="F207" s="323" t="s">
        <v>895</v>
      </c>
      <c r="G207" s="320"/>
    </row>
    <row r="208" spans="1:7" ht="15" x14ac:dyDescent="0.25">
      <c r="A208" s="320">
        <v>203</v>
      </c>
      <c r="B208" s="321" t="s">
        <v>1022</v>
      </c>
      <c r="C208" s="321" t="s">
        <v>1015</v>
      </c>
      <c r="D208" s="320" t="s">
        <v>747</v>
      </c>
      <c r="E208" s="322" t="s">
        <v>901</v>
      </c>
      <c r="F208" s="323" t="s">
        <v>895</v>
      </c>
      <c r="G208" s="320"/>
    </row>
    <row r="209" spans="1:7" ht="15" x14ac:dyDescent="0.25">
      <c r="A209" s="320">
        <v>204</v>
      </c>
      <c r="B209" s="321" t="s">
        <v>1023</v>
      </c>
      <c r="C209" s="321" t="s">
        <v>1015</v>
      </c>
      <c r="D209" s="320" t="s">
        <v>747</v>
      </c>
      <c r="E209" s="322" t="s">
        <v>901</v>
      </c>
      <c r="F209" s="323" t="s">
        <v>895</v>
      </c>
      <c r="G209" s="320"/>
    </row>
    <row r="210" spans="1:7" ht="15" x14ac:dyDescent="0.25">
      <c r="A210" s="320">
        <v>205</v>
      </c>
      <c r="B210" s="321" t="s">
        <v>1024</v>
      </c>
      <c r="C210" s="321" t="s">
        <v>1015</v>
      </c>
      <c r="D210" s="320" t="s">
        <v>747</v>
      </c>
      <c r="E210" s="322" t="s">
        <v>901</v>
      </c>
      <c r="F210" s="323" t="s">
        <v>895</v>
      </c>
      <c r="G210" s="320"/>
    </row>
    <row r="211" spans="1:7" ht="15" x14ac:dyDescent="0.25">
      <c r="A211" s="320">
        <v>206</v>
      </c>
      <c r="B211" s="321" t="s">
        <v>1025</v>
      </c>
      <c r="C211" s="321" t="s">
        <v>1015</v>
      </c>
      <c r="D211" s="320" t="s">
        <v>747</v>
      </c>
      <c r="E211" s="322" t="s">
        <v>901</v>
      </c>
      <c r="F211" s="323" t="s">
        <v>895</v>
      </c>
      <c r="G211" s="320"/>
    </row>
    <row r="212" spans="1:7" ht="15" x14ac:dyDescent="0.25">
      <c r="A212" s="320">
        <v>207</v>
      </c>
      <c r="B212" s="321" t="s">
        <v>1026</v>
      </c>
      <c r="C212" s="321" t="s">
        <v>1015</v>
      </c>
      <c r="D212" s="320" t="s">
        <v>747</v>
      </c>
      <c r="E212" s="322" t="s">
        <v>901</v>
      </c>
      <c r="F212" s="323" t="s">
        <v>895</v>
      </c>
      <c r="G212" s="320"/>
    </row>
    <row r="213" spans="1:7" ht="15" x14ac:dyDescent="0.25">
      <c r="A213" s="320">
        <v>208</v>
      </c>
      <c r="B213" s="321" t="s">
        <v>1027</v>
      </c>
      <c r="C213" s="321" t="s">
        <v>1015</v>
      </c>
      <c r="D213" s="320" t="s">
        <v>747</v>
      </c>
      <c r="E213" s="322" t="s">
        <v>901</v>
      </c>
      <c r="F213" s="323" t="s">
        <v>895</v>
      </c>
      <c r="G213" s="320"/>
    </row>
    <row r="214" spans="1:7" ht="15" x14ac:dyDescent="0.25">
      <c r="A214" s="320">
        <v>209</v>
      </c>
      <c r="B214" s="321" t="s">
        <v>1028</v>
      </c>
      <c r="C214" s="321" t="s">
        <v>1015</v>
      </c>
      <c r="D214" s="320" t="s">
        <v>747</v>
      </c>
      <c r="E214" s="322" t="s">
        <v>805</v>
      </c>
      <c r="F214" s="323" t="s">
        <v>751</v>
      </c>
      <c r="G214" s="320"/>
    </row>
    <row r="215" spans="1:7" ht="15" x14ac:dyDescent="0.25">
      <c r="A215" s="320">
        <v>210</v>
      </c>
      <c r="B215" s="321" t="s">
        <v>1029</v>
      </c>
      <c r="C215" s="321" t="s">
        <v>1015</v>
      </c>
      <c r="D215" s="320" t="s">
        <v>747</v>
      </c>
      <c r="E215" s="322" t="s">
        <v>805</v>
      </c>
      <c r="F215" s="323" t="s">
        <v>751</v>
      </c>
      <c r="G215" s="320"/>
    </row>
    <row r="216" spans="1:7" ht="15" x14ac:dyDescent="0.25">
      <c r="A216" s="320">
        <v>211</v>
      </c>
      <c r="B216" s="321" t="s">
        <v>1030</v>
      </c>
      <c r="C216" s="321" t="s">
        <v>1015</v>
      </c>
      <c r="D216" s="320" t="s">
        <v>747</v>
      </c>
      <c r="E216" s="322" t="s">
        <v>805</v>
      </c>
      <c r="F216" s="323" t="s">
        <v>751</v>
      </c>
      <c r="G216" s="320"/>
    </row>
    <row r="217" spans="1:7" ht="15" x14ac:dyDescent="0.25">
      <c r="A217" s="320">
        <v>212</v>
      </c>
      <c r="B217" s="321" t="s">
        <v>1031</v>
      </c>
      <c r="C217" s="321" t="s">
        <v>1015</v>
      </c>
      <c r="D217" s="320" t="s">
        <v>747</v>
      </c>
      <c r="E217" s="322" t="s">
        <v>805</v>
      </c>
      <c r="F217" s="323" t="s">
        <v>751</v>
      </c>
      <c r="G217" s="320"/>
    </row>
    <row r="218" spans="1:7" ht="15" x14ac:dyDescent="0.25">
      <c r="A218" s="320">
        <v>213</v>
      </c>
      <c r="B218" s="321" t="s">
        <v>1032</v>
      </c>
      <c r="C218" s="321" t="s">
        <v>1015</v>
      </c>
      <c r="D218" s="320" t="s">
        <v>747</v>
      </c>
      <c r="E218" s="322" t="s">
        <v>805</v>
      </c>
      <c r="F218" s="323" t="s">
        <v>751</v>
      </c>
      <c r="G218" s="320"/>
    </row>
    <row r="219" spans="1:7" ht="15" x14ac:dyDescent="0.25">
      <c r="A219" s="320">
        <v>214</v>
      </c>
      <c r="B219" s="321" t="s">
        <v>1033</v>
      </c>
      <c r="C219" s="321" t="s">
        <v>1015</v>
      </c>
      <c r="D219" s="320" t="s">
        <v>747</v>
      </c>
      <c r="E219" s="322" t="s">
        <v>805</v>
      </c>
      <c r="F219" s="323" t="s">
        <v>751</v>
      </c>
      <c r="G219" s="320"/>
    </row>
    <row r="220" spans="1:7" ht="15" x14ac:dyDescent="0.25">
      <c r="A220" s="320">
        <v>215</v>
      </c>
      <c r="B220" s="327" t="s">
        <v>1034</v>
      </c>
      <c r="C220" s="327" t="s">
        <v>1035</v>
      </c>
      <c r="D220" s="320" t="s">
        <v>747</v>
      </c>
      <c r="E220" s="322" t="s">
        <v>830</v>
      </c>
      <c r="F220" s="323" t="s">
        <v>831</v>
      </c>
      <c r="G220" s="320"/>
    </row>
    <row r="221" spans="1:7" ht="15" x14ac:dyDescent="0.25">
      <c r="A221" s="320">
        <v>216</v>
      </c>
      <c r="B221" s="327" t="s">
        <v>1036</v>
      </c>
      <c r="C221" s="327" t="s">
        <v>1037</v>
      </c>
      <c r="D221" s="320" t="s">
        <v>747</v>
      </c>
      <c r="E221" s="322" t="s">
        <v>805</v>
      </c>
      <c r="F221" s="323" t="s">
        <v>751</v>
      </c>
      <c r="G221" s="320"/>
    </row>
    <row r="222" spans="1:7" ht="15" x14ac:dyDescent="0.25">
      <c r="A222" s="320">
        <v>217</v>
      </c>
      <c r="B222" s="327" t="s">
        <v>1038</v>
      </c>
      <c r="C222" s="327" t="s">
        <v>1037</v>
      </c>
      <c r="D222" s="320" t="s">
        <v>747</v>
      </c>
      <c r="E222" s="322" t="s">
        <v>805</v>
      </c>
      <c r="F222" s="323" t="s">
        <v>751</v>
      </c>
      <c r="G222" s="320"/>
    </row>
    <row r="223" spans="1:7" ht="15" x14ac:dyDescent="0.25">
      <c r="A223" s="320">
        <v>218</v>
      </c>
      <c r="B223" s="327" t="s">
        <v>1039</v>
      </c>
      <c r="C223" s="327" t="s">
        <v>1037</v>
      </c>
      <c r="D223" s="320" t="s">
        <v>747</v>
      </c>
      <c r="E223" s="322" t="s">
        <v>805</v>
      </c>
      <c r="F223" s="323" t="s">
        <v>751</v>
      </c>
      <c r="G223" s="320"/>
    </row>
    <row r="224" spans="1:7" ht="15" x14ac:dyDescent="0.25">
      <c r="A224" s="320">
        <v>219</v>
      </c>
      <c r="B224" s="327" t="s">
        <v>1040</v>
      </c>
      <c r="C224" s="327" t="s">
        <v>1041</v>
      </c>
      <c r="D224" s="320" t="s">
        <v>747</v>
      </c>
      <c r="E224" s="322" t="s">
        <v>809</v>
      </c>
      <c r="F224" s="323" t="s">
        <v>810</v>
      </c>
      <c r="G224" s="320"/>
    </row>
    <row r="225" spans="1:7" ht="15" x14ac:dyDescent="0.25">
      <c r="A225" s="320">
        <v>220</v>
      </c>
      <c r="B225" s="327" t="s">
        <v>1042</v>
      </c>
      <c r="C225" s="327" t="s">
        <v>1041</v>
      </c>
      <c r="D225" s="320" t="s">
        <v>747</v>
      </c>
      <c r="E225" s="322" t="s">
        <v>809</v>
      </c>
      <c r="F225" s="323" t="s">
        <v>810</v>
      </c>
      <c r="G225" s="320"/>
    </row>
    <row r="226" spans="1:7" ht="15" x14ac:dyDescent="0.25">
      <c r="A226" s="320">
        <v>221</v>
      </c>
      <c r="B226" s="327" t="s">
        <v>1043</v>
      </c>
      <c r="C226" s="327" t="s">
        <v>1044</v>
      </c>
      <c r="D226" s="320" t="s">
        <v>747</v>
      </c>
      <c r="E226" s="322" t="s">
        <v>867</v>
      </c>
      <c r="F226" s="323" t="s">
        <v>1045</v>
      </c>
      <c r="G226" s="320"/>
    </row>
    <row r="227" spans="1:7" ht="15" x14ac:dyDescent="0.25">
      <c r="A227" s="320">
        <v>222</v>
      </c>
      <c r="B227" s="327" t="s">
        <v>1046</v>
      </c>
      <c r="C227" s="327" t="s">
        <v>1044</v>
      </c>
      <c r="D227" s="320" t="s">
        <v>747</v>
      </c>
      <c r="E227" s="322" t="s">
        <v>782</v>
      </c>
      <c r="F227" s="323" t="s">
        <v>783</v>
      </c>
      <c r="G227" s="320"/>
    </row>
    <row r="228" spans="1:7" ht="15" x14ac:dyDescent="0.25">
      <c r="A228" s="320">
        <v>223</v>
      </c>
      <c r="B228" s="327" t="s">
        <v>1047</v>
      </c>
      <c r="C228" s="327" t="s">
        <v>1048</v>
      </c>
      <c r="D228" s="320" t="s">
        <v>747</v>
      </c>
      <c r="E228" s="322" t="s">
        <v>886</v>
      </c>
      <c r="F228" s="323" t="s">
        <v>887</v>
      </c>
      <c r="G228" s="320"/>
    </row>
    <row r="229" spans="1:7" ht="15" x14ac:dyDescent="0.25">
      <c r="A229" s="320">
        <v>224</v>
      </c>
      <c r="B229" s="327" t="s">
        <v>1049</v>
      </c>
      <c r="C229" s="327" t="s">
        <v>1050</v>
      </c>
      <c r="D229" s="320" t="s">
        <v>747</v>
      </c>
      <c r="E229" s="322" t="s">
        <v>886</v>
      </c>
      <c r="F229" s="323" t="s">
        <v>887</v>
      </c>
      <c r="G229" s="320"/>
    </row>
    <row r="230" spans="1:7" ht="15" x14ac:dyDescent="0.25">
      <c r="A230" s="320">
        <v>225</v>
      </c>
      <c r="B230" s="327" t="s">
        <v>1051</v>
      </c>
      <c r="C230" s="327" t="s">
        <v>1050</v>
      </c>
      <c r="D230" s="320" t="s">
        <v>747</v>
      </c>
      <c r="E230" s="322" t="s">
        <v>886</v>
      </c>
      <c r="F230" s="323" t="s">
        <v>887</v>
      </c>
      <c r="G230" s="320"/>
    </row>
    <row r="231" spans="1:7" ht="15" x14ac:dyDescent="0.25">
      <c r="A231" s="320">
        <v>226</v>
      </c>
      <c r="B231" s="327" t="s">
        <v>1052</v>
      </c>
      <c r="C231" s="327" t="s">
        <v>1050</v>
      </c>
      <c r="D231" s="320" t="s">
        <v>747</v>
      </c>
      <c r="E231" s="322" t="s">
        <v>886</v>
      </c>
      <c r="F231" s="323" t="s">
        <v>887</v>
      </c>
      <c r="G231" s="320"/>
    </row>
    <row r="232" spans="1:7" ht="15" x14ac:dyDescent="0.25">
      <c r="A232" s="320">
        <v>227</v>
      </c>
      <c r="B232" s="327" t="s">
        <v>1053</v>
      </c>
      <c r="C232" s="327" t="s">
        <v>1050</v>
      </c>
      <c r="D232" s="320" t="s">
        <v>747</v>
      </c>
      <c r="E232" s="322" t="s">
        <v>886</v>
      </c>
      <c r="F232" s="323" t="s">
        <v>887</v>
      </c>
      <c r="G232" s="320"/>
    </row>
    <row r="233" spans="1:7" ht="15" x14ac:dyDescent="0.25">
      <c r="A233" s="320">
        <v>228</v>
      </c>
      <c r="B233" s="327" t="s">
        <v>1054</v>
      </c>
      <c r="C233" s="327" t="s">
        <v>1050</v>
      </c>
      <c r="D233" s="320" t="s">
        <v>747</v>
      </c>
      <c r="E233" s="322" t="s">
        <v>886</v>
      </c>
      <c r="F233" s="323" t="s">
        <v>887</v>
      </c>
      <c r="G233" s="320"/>
    </row>
    <row r="234" spans="1:7" ht="15" x14ac:dyDescent="0.25">
      <c r="A234" s="320">
        <v>229</v>
      </c>
      <c r="B234" s="327" t="s">
        <v>1055</v>
      </c>
      <c r="C234" s="327" t="s">
        <v>1050</v>
      </c>
      <c r="D234" s="320" t="s">
        <v>747</v>
      </c>
      <c r="E234" s="322" t="s">
        <v>886</v>
      </c>
      <c r="F234" s="323" t="s">
        <v>887</v>
      </c>
      <c r="G234" s="320"/>
    </row>
    <row r="235" spans="1:7" ht="15" x14ac:dyDescent="0.25">
      <c r="A235" s="320">
        <v>230</v>
      </c>
      <c r="B235" s="327" t="s">
        <v>1056</v>
      </c>
      <c r="C235" s="327" t="s">
        <v>1050</v>
      </c>
      <c r="D235" s="320" t="s">
        <v>747</v>
      </c>
      <c r="E235" s="322" t="s">
        <v>886</v>
      </c>
      <c r="F235" s="323" t="s">
        <v>887</v>
      </c>
      <c r="G235" s="320"/>
    </row>
    <row r="236" spans="1:7" ht="15" x14ac:dyDescent="0.25">
      <c r="A236" s="320">
        <v>231</v>
      </c>
      <c r="B236" s="327" t="s">
        <v>1057</v>
      </c>
      <c r="C236" s="327" t="s">
        <v>1050</v>
      </c>
      <c r="D236" s="320" t="s">
        <v>747</v>
      </c>
      <c r="E236" s="322" t="s">
        <v>886</v>
      </c>
      <c r="F236" s="323" t="s">
        <v>887</v>
      </c>
      <c r="G236" s="320"/>
    </row>
    <row r="237" spans="1:7" ht="15" x14ac:dyDescent="0.25">
      <c r="A237" s="320">
        <v>232</v>
      </c>
      <c r="B237" s="327" t="s">
        <v>1058</v>
      </c>
      <c r="C237" s="327" t="s">
        <v>1050</v>
      </c>
      <c r="D237" s="320" t="s">
        <v>747</v>
      </c>
      <c r="E237" s="322" t="s">
        <v>886</v>
      </c>
      <c r="F237" s="323" t="s">
        <v>887</v>
      </c>
      <c r="G237" s="320"/>
    </row>
    <row r="238" spans="1:7" ht="15" x14ac:dyDescent="0.25">
      <c r="A238" s="320">
        <v>233</v>
      </c>
      <c r="B238" s="327" t="s">
        <v>1059</v>
      </c>
      <c r="C238" s="327" t="s">
        <v>1050</v>
      </c>
      <c r="D238" s="320" t="s">
        <v>747</v>
      </c>
      <c r="E238" s="322" t="s">
        <v>886</v>
      </c>
      <c r="F238" s="323" t="s">
        <v>887</v>
      </c>
      <c r="G238" s="320"/>
    </row>
    <row r="239" spans="1:7" ht="15" x14ac:dyDescent="0.25">
      <c r="A239" s="320">
        <v>234</v>
      </c>
      <c r="B239" s="327" t="s">
        <v>1060</v>
      </c>
      <c r="C239" s="327" t="s">
        <v>1050</v>
      </c>
      <c r="D239" s="320" t="s">
        <v>747</v>
      </c>
      <c r="E239" s="322" t="s">
        <v>886</v>
      </c>
      <c r="F239" s="323" t="s">
        <v>887</v>
      </c>
      <c r="G239" s="320"/>
    </row>
    <row r="240" spans="1:7" ht="15" x14ac:dyDescent="0.25">
      <c r="A240" s="320">
        <v>235</v>
      </c>
      <c r="B240" s="327" t="s">
        <v>1061</v>
      </c>
      <c r="C240" s="327" t="s">
        <v>1050</v>
      </c>
      <c r="D240" s="320" t="s">
        <v>747</v>
      </c>
      <c r="E240" s="322" t="s">
        <v>886</v>
      </c>
      <c r="F240" s="323" t="s">
        <v>887</v>
      </c>
      <c r="G240" s="320"/>
    </row>
    <row r="241" spans="1:7" ht="15" x14ac:dyDescent="0.25">
      <c r="A241" s="320">
        <v>236</v>
      </c>
      <c r="B241" s="327" t="s">
        <v>1062</v>
      </c>
      <c r="C241" s="327" t="s">
        <v>1050</v>
      </c>
      <c r="D241" s="320" t="s">
        <v>747</v>
      </c>
      <c r="E241" s="322" t="s">
        <v>886</v>
      </c>
      <c r="F241" s="323" t="s">
        <v>887</v>
      </c>
      <c r="G241" s="320"/>
    </row>
    <row r="242" spans="1:7" ht="15" x14ac:dyDescent="0.25">
      <c r="A242" s="320">
        <v>237</v>
      </c>
      <c r="B242" s="327" t="s">
        <v>1063</v>
      </c>
      <c r="C242" s="327" t="s">
        <v>1050</v>
      </c>
      <c r="D242" s="320" t="s">
        <v>747</v>
      </c>
      <c r="E242" s="322" t="s">
        <v>886</v>
      </c>
      <c r="F242" s="323" t="s">
        <v>887</v>
      </c>
      <c r="G242" s="320"/>
    </row>
    <row r="243" spans="1:7" ht="15" x14ac:dyDescent="0.25">
      <c r="A243" s="320">
        <v>238</v>
      </c>
      <c r="B243" s="327" t="s">
        <v>1064</v>
      </c>
      <c r="C243" s="327" t="s">
        <v>1050</v>
      </c>
      <c r="D243" s="320" t="s">
        <v>747</v>
      </c>
      <c r="E243" s="322" t="s">
        <v>886</v>
      </c>
      <c r="F243" s="323" t="s">
        <v>887</v>
      </c>
      <c r="G243" s="320"/>
    </row>
    <row r="244" spans="1:7" ht="15" x14ac:dyDescent="0.25">
      <c r="A244" s="320">
        <v>239</v>
      </c>
      <c r="B244" s="327" t="s">
        <v>1065</v>
      </c>
      <c r="C244" s="327" t="s">
        <v>1050</v>
      </c>
      <c r="D244" s="320" t="s">
        <v>747</v>
      </c>
      <c r="E244" s="322" t="s">
        <v>886</v>
      </c>
      <c r="F244" s="323" t="s">
        <v>887</v>
      </c>
      <c r="G244" s="320"/>
    </row>
    <row r="245" spans="1:7" ht="15" x14ac:dyDescent="0.25">
      <c r="A245" s="320">
        <v>240</v>
      </c>
      <c r="B245" s="327" t="s">
        <v>1066</v>
      </c>
      <c r="C245" s="327" t="s">
        <v>1050</v>
      </c>
      <c r="D245" s="320" t="s">
        <v>747</v>
      </c>
      <c r="E245" s="322" t="s">
        <v>886</v>
      </c>
      <c r="F245" s="323" t="s">
        <v>887</v>
      </c>
      <c r="G245" s="320"/>
    </row>
    <row r="246" spans="1:7" ht="15" x14ac:dyDescent="0.25">
      <c r="A246" s="320">
        <v>241</v>
      </c>
      <c r="B246" s="327" t="s">
        <v>1067</v>
      </c>
      <c r="C246" s="327" t="s">
        <v>1050</v>
      </c>
      <c r="D246" s="320" t="s">
        <v>747</v>
      </c>
      <c r="E246" s="322" t="s">
        <v>886</v>
      </c>
      <c r="F246" s="323" t="s">
        <v>887</v>
      </c>
      <c r="G246" s="320"/>
    </row>
    <row r="247" spans="1:7" ht="15" x14ac:dyDescent="0.25">
      <c r="A247" s="320">
        <v>242</v>
      </c>
      <c r="B247" s="327" t="s">
        <v>1068</v>
      </c>
      <c r="C247" s="327" t="s">
        <v>1050</v>
      </c>
      <c r="D247" s="320" t="s">
        <v>747</v>
      </c>
      <c r="E247" s="322" t="s">
        <v>886</v>
      </c>
      <c r="F247" s="323" t="s">
        <v>887</v>
      </c>
      <c r="G247" s="320"/>
    </row>
    <row r="248" spans="1:7" ht="15" x14ac:dyDescent="0.25">
      <c r="A248" s="320">
        <v>243</v>
      </c>
      <c r="B248" s="327" t="s">
        <v>1069</v>
      </c>
      <c r="C248" s="327" t="s">
        <v>1050</v>
      </c>
      <c r="D248" s="320" t="s">
        <v>747</v>
      </c>
      <c r="E248" s="322" t="s">
        <v>886</v>
      </c>
      <c r="F248" s="323" t="s">
        <v>887</v>
      </c>
      <c r="G248" s="320"/>
    </row>
    <row r="249" spans="1:7" ht="15" x14ac:dyDescent="0.25">
      <c r="A249" s="320">
        <v>244</v>
      </c>
      <c r="B249" s="327" t="s">
        <v>1070</v>
      </c>
      <c r="C249" s="327" t="s">
        <v>1050</v>
      </c>
      <c r="D249" s="320" t="s">
        <v>747</v>
      </c>
      <c r="E249" s="322" t="s">
        <v>886</v>
      </c>
      <c r="F249" s="323" t="s">
        <v>887</v>
      </c>
      <c r="G249" s="320"/>
    </row>
    <row r="250" spans="1:7" ht="15" x14ac:dyDescent="0.25">
      <c r="A250" s="320">
        <v>245</v>
      </c>
      <c r="B250" s="327" t="s">
        <v>1071</v>
      </c>
      <c r="C250" s="327" t="s">
        <v>1050</v>
      </c>
      <c r="D250" s="320" t="s">
        <v>747</v>
      </c>
      <c r="E250" s="322" t="s">
        <v>886</v>
      </c>
      <c r="F250" s="323" t="s">
        <v>887</v>
      </c>
      <c r="G250" s="320"/>
    </row>
    <row r="251" spans="1:7" ht="15" x14ac:dyDescent="0.25">
      <c r="A251" s="320">
        <v>246</v>
      </c>
      <c r="B251" s="327" t="s">
        <v>1072</v>
      </c>
      <c r="C251" s="327" t="s">
        <v>1050</v>
      </c>
      <c r="D251" s="320" t="s">
        <v>747</v>
      </c>
      <c r="E251" s="322" t="s">
        <v>886</v>
      </c>
      <c r="F251" s="323" t="s">
        <v>887</v>
      </c>
      <c r="G251" s="320"/>
    </row>
    <row r="252" spans="1:7" ht="15" x14ac:dyDescent="0.25">
      <c r="A252" s="320">
        <v>247</v>
      </c>
      <c r="B252" s="327" t="s">
        <v>1073</v>
      </c>
      <c r="C252" s="327" t="s">
        <v>1050</v>
      </c>
      <c r="D252" s="320" t="s">
        <v>747</v>
      </c>
      <c r="E252" s="322" t="s">
        <v>886</v>
      </c>
      <c r="F252" s="323" t="s">
        <v>887</v>
      </c>
      <c r="G252" s="320"/>
    </row>
    <row r="253" spans="1:7" ht="15" x14ac:dyDescent="0.25">
      <c r="A253" s="320">
        <v>248</v>
      </c>
      <c r="B253" s="327" t="s">
        <v>1074</v>
      </c>
      <c r="C253" s="327" t="s">
        <v>1050</v>
      </c>
      <c r="D253" s="320" t="s">
        <v>747</v>
      </c>
      <c r="E253" s="322" t="s">
        <v>886</v>
      </c>
      <c r="F253" s="323" t="s">
        <v>887</v>
      </c>
      <c r="G253" s="320"/>
    </row>
    <row r="254" spans="1:7" ht="15" x14ac:dyDescent="0.25">
      <c r="A254" s="320">
        <v>249</v>
      </c>
      <c r="B254" s="327" t="s">
        <v>1075</v>
      </c>
      <c r="C254" s="327" t="s">
        <v>1050</v>
      </c>
      <c r="D254" s="320" t="s">
        <v>747</v>
      </c>
      <c r="E254" s="322" t="s">
        <v>886</v>
      </c>
      <c r="F254" s="323" t="s">
        <v>887</v>
      </c>
      <c r="G254" s="320"/>
    </row>
    <row r="255" spans="1:7" ht="15" x14ac:dyDescent="0.25">
      <c r="A255" s="320">
        <v>250</v>
      </c>
      <c r="B255" s="327" t="s">
        <v>1076</v>
      </c>
      <c r="C255" s="327" t="s">
        <v>1050</v>
      </c>
      <c r="D255" s="320" t="s">
        <v>747</v>
      </c>
      <c r="E255" s="322" t="s">
        <v>886</v>
      </c>
      <c r="F255" s="323" t="s">
        <v>887</v>
      </c>
      <c r="G255" s="320"/>
    </row>
    <row r="256" spans="1:7" ht="15" x14ac:dyDescent="0.25">
      <c r="A256" s="320">
        <v>251</v>
      </c>
      <c r="B256" s="327" t="s">
        <v>1077</v>
      </c>
      <c r="C256" s="327" t="s">
        <v>1050</v>
      </c>
      <c r="D256" s="320" t="s">
        <v>747</v>
      </c>
      <c r="E256" s="322" t="s">
        <v>886</v>
      </c>
      <c r="F256" s="323" t="s">
        <v>887</v>
      </c>
      <c r="G256" s="320"/>
    </row>
    <row r="257" spans="1:7" ht="15" x14ac:dyDescent="0.25">
      <c r="A257" s="320">
        <v>252</v>
      </c>
      <c r="B257" s="327" t="s">
        <v>1078</v>
      </c>
      <c r="C257" s="327" t="s">
        <v>1050</v>
      </c>
      <c r="D257" s="320" t="s">
        <v>747</v>
      </c>
      <c r="E257" s="322" t="s">
        <v>886</v>
      </c>
      <c r="F257" s="323" t="s">
        <v>887</v>
      </c>
      <c r="G257" s="320"/>
    </row>
    <row r="258" spans="1:7" ht="15" x14ac:dyDescent="0.25">
      <c r="A258" s="320">
        <v>253</v>
      </c>
      <c r="B258" s="327" t="s">
        <v>1079</v>
      </c>
      <c r="C258" s="327" t="s">
        <v>1050</v>
      </c>
      <c r="D258" s="320" t="s">
        <v>747</v>
      </c>
      <c r="E258" s="322" t="s">
        <v>886</v>
      </c>
      <c r="F258" s="323" t="s">
        <v>887</v>
      </c>
      <c r="G258" s="320"/>
    </row>
    <row r="259" spans="1:7" ht="15" x14ac:dyDescent="0.25">
      <c r="A259" s="320">
        <v>254</v>
      </c>
      <c r="B259" s="327" t="s">
        <v>1080</v>
      </c>
      <c r="C259" s="327" t="s">
        <v>1050</v>
      </c>
      <c r="D259" s="320" t="s">
        <v>747</v>
      </c>
      <c r="E259" s="322" t="s">
        <v>886</v>
      </c>
      <c r="F259" s="323" t="s">
        <v>887</v>
      </c>
      <c r="G259" s="320"/>
    </row>
    <row r="260" spans="1:7" ht="15" x14ac:dyDescent="0.25">
      <c r="A260" s="320">
        <v>255</v>
      </c>
      <c r="B260" s="327" t="s">
        <v>1081</v>
      </c>
      <c r="C260" s="327" t="s">
        <v>1050</v>
      </c>
      <c r="D260" s="320" t="s">
        <v>747</v>
      </c>
      <c r="E260" s="322" t="s">
        <v>886</v>
      </c>
      <c r="F260" s="323" t="s">
        <v>887</v>
      </c>
      <c r="G260" s="320"/>
    </row>
    <row r="261" spans="1:7" ht="15" x14ac:dyDescent="0.25">
      <c r="A261" s="320">
        <v>256</v>
      </c>
      <c r="B261" s="327" t="s">
        <v>1082</v>
      </c>
      <c r="C261" s="327" t="s">
        <v>1050</v>
      </c>
      <c r="D261" s="320" t="s">
        <v>747</v>
      </c>
      <c r="E261" s="322" t="s">
        <v>886</v>
      </c>
      <c r="F261" s="323" t="s">
        <v>887</v>
      </c>
      <c r="G261" s="320"/>
    </row>
    <row r="262" spans="1:7" ht="15" x14ac:dyDescent="0.25">
      <c r="A262" s="320">
        <v>257</v>
      </c>
      <c r="B262" s="327" t="s">
        <v>1083</v>
      </c>
      <c r="C262" s="327" t="s">
        <v>1050</v>
      </c>
      <c r="D262" s="320" t="s">
        <v>747</v>
      </c>
      <c r="E262" s="322" t="s">
        <v>886</v>
      </c>
      <c r="F262" s="323" t="s">
        <v>887</v>
      </c>
      <c r="G262" s="320"/>
    </row>
    <row r="263" spans="1:7" ht="15" x14ac:dyDescent="0.25">
      <c r="A263" s="320">
        <v>258</v>
      </c>
      <c r="B263" s="327" t="s">
        <v>1084</v>
      </c>
      <c r="C263" s="327" t="s">
        <v>1050</v>
      </c>
      <c r="D263" s="320" t="s">
        <v>747</v>
      </c>
      <c r="E263" s="322" t="s">
        <v>886</v>
      </c>
      <c r="F263" s="323" t="s">
        <v>887</v>
      </c>
      <c r="G263" s="320"/>
    </row>
    <row r="264" spans="1:7" ht="15" x14ac:dyDescent="0.25">
      <c r="A264" s="320">
        <v>259</v>
      </c>
      <c r="B264" s="327" t="s">
        <v>1085</v>
      </c>
      <c r="C264" s="327" t="s">
        <v>1050</v>
      </c>
      <c r="D264" s="320" t="s">
        <v>747</v>
      </c>
      <c r="E264" s="322" t="s">
        <v>886</v>
      </c>
      <c r="F264" s="323" t="s">
        <v>887</v>
      </c>
      <c r="G264" s="320"/>
    </row>
    <row r="265" spans="1:7" ht="15" x14ac:dyDescent="0.25">
      <c r="A265" s="320">
        <v>260</v>
      </c>
      <c r="B265" s="327" t="s">
        <v>1086</v>
      </c>
      <c r="C265" s="327" t="s">
        <v>1050</v>
      </c>
      <c r="D265" s="320" t="s">
        <v>747</v>
      </c>
      <c r="E265" s="322" t="s">
        <v>886</v>
      </c>
      <c r="F265" s="323" t="s">
        <v>887</v>
      </c>
      <c r="G265" s="320"/>
    </row>
    <row r="266" spans="1:7" ht="15" x14ac:dyDescent="0.25">
      <c r="A266" s="320">
        <v>261</v>
      </c>
      <c r="B266" s="327" t="s">
        <v>1087</v>
      </c>
      <c r="C266" s="327" t="s">
        <v>1050</v>
      </c>
      <c r="D266" s="320" t="s">
        <v>747</v>
      </c>
      <c r="E266" s="322" t="s">
        <v>886</v>
      </c>
      <c r="F266" s="323" t="s">
        <v>887</v>
      </c>
      <c r="G266" s="320"/>
    </row>
    <row r="267" spans="1:7" ht="15" x14ac:dyDescent="0.25">
      <c r="A267" s="320">
        <v>262</v>
      </c>
      <c r="B267" s="327" t="s">
        <v>1088</v>
      </c>
      <c r="C267" s="327" t="s">
        <v>1050</v>
      </c>
      <c r="D267" s="320" t="s">
        <v>747</v>
      </c>
      <c r="E267" s="322" t="s">
        <v>886</v>
      </c>
      <c r="F267" s="323" t="s">
        <v>887</v>
      </c>
      <c r="G267" s="320"/>
    </row>
    <row r="268" spans="1:7" ht="15" x14ac:dyDescent="0.25">
      <c r="A268" s="320">
        <v>263</v>
      </c>
      <c r="B268" s="327" t="s">
        <v>1089</v>
      </c>
      <c r="C268" s="327" t="s">
        <v>1050</v>
      </c>
      <c r="D268" s="320" t="s">
        <v>747</v>
      </c>
      <c r="E268" s="322" t="s">
        <v>886</v>
      </c>
      <c r="F268" s="323" t="s">
        <v>887</v>
      </c>
      <c r="G268" s="320"/>
    </row>
    <row r="269" spans="1:7" ht="15" x14ac:dyDescent="0.25">
      <c r="A269" s="320">
        <v>264</v>
      </c>
      <c r="B269" s="327" t="s">
        <v>1090</v>
      </c>
      <c r="C269" s="327" t="s">
        <v>1091</v>
      </c>
      <c r="D269" s="320" t="s">
        <v>747</v>
      </c>
      <c r="E269" s="322" t="s">
        <v>1092</v>
      </c>
      <c r="F269" s="323" t="s">
        <v>1093</v>
      </c>
      <c r="G269" s="320"/>
    </row>
    <row r="270" spans="1:7" ht="15" x14ac:dyDescent="0.25">
      <c r="A270" s="320">
        <v>265</v>
      </c>
      <c r="B270" s="327" t="s">
        <v>1094</v>
      </c>
      <c r="C270" s="327" t="s">
        <v>1091</v>
      </c>
      <c r="D270" s="320" t="s">
        <v>747</v>
      </c>
      <c r="E270" s="322" t="s">
        <v>1095</v>
      </c>
      <c r="F270" s="323" t="s">
        <v>1096</v>
      </c>
      <c r="G270" s="320"/>
    </row>
    <row r="271" spans="1:7" ht="15" x14ac:dyDescent="0.25">
      <c r="A271" s="320">
        <v>266</v>
      </c>
      <c r="B271" s="327" t="s">
        <v>1097</v>
      </c>
      <c r="C271" s="327" t="s">
        <v>1098</v>
      </c>
      <c r="D271" s="320" t="s">
        <v>855</v>
      </c>
      <c r="E271" s="322" t="s">
        <v>856</v>
      </c>
      <c r="F271" s="323" t="s">
        <v>857</v>
      </c>
      <c r="G271" s="320"/>
    </row>
    <row r="272" spans="1:7" ht="15" x14ac:dyDescent="0.25">
      <c r="A272" s="320">
        <v>267</v>
      </c>
      <c r="B272" s="327" t="s">
        <v>1099</v>
      </c>
      <c r="C272" s="327" t="s">
        <v>746</v>
      </c>
      <c r="D272" s="320" t="s">
        <v>747</v>
      </c>
      <c r="E272" s="322" t="s">
        <v>748</v>
      </c>
      <c r="F272" s="323" t="s">
        <v>751</v>
      </c>
      <c r="G272" s="320"/>
    </row>
    <row r="273" spans="1:7" ht="15" x14ac:dyDescent="0.25">
      <c r="A273" s="320">
        <v>268</v>
      </c>
      <c r="B273" s="327" t="s">
        <v>1100</v>
      </c>
      <c r="C273" s="327" t="s">
        <v>746</v>
      </c>
      <c r="D273" s="320" t="s">
        <v>747</v>
      </c>
      <c r="E273" s="322" t="s">
        <v>748</v>
      </c>
      <c r="F273" s="323" t="s">
        <v>751</v>
      </c>
      <c r="G273" s="320"/>
    </row>
    <row r="274" spans="1:7" ht="15" x14ac:dyDescent="0.25">
      <c r="A274" s="320">
        <v>269</v>
      </c>
      <c r="B274" s="327" t="s">
        <v>1101</v>
      </c>
      <c r="C274" s="327" t="s">
        <v>746</v>
      </c>
      <c r="D274" s="320" t="s">
        <v>747</v>
      </c>
      <c r="E274" s="322" t="s">
        <v>748</v>
      </c>
      <c r="F274" s="323" t="s">
        <v>751</v>
      </c>
      <c r="G274" s="320"/>
    </row>
    <row r="275" spans="1:7" ht="15" x14ac:dyDescent="0.25">
      <c r="A275" s="320">
        <v>270</v>
      </c>
      <c r="B275" s="327" t="s">
        <v>1102</v>
      </c>
      <c r="C275" s="327" t="s">
        <v>746</v>
      </c>
      <c r="D275" s="320" t="s">
        <v>747</v>
      </c>
      <c r="E275" s="322" t="s">
        <v>748</v>
      </c>
      <c r="F275" s="323" t="s">
        <v>751</v>
      </c>
      <c r="G275" s="320"/>
    </row>
    <row r="276" spans="1:7" ht="15" x14ac:dyDescent="0.25">
      <c r="A276" s="320">
        <v>271</v>
      </c>
      <c r="B276" s="327" t="s">
        <v>1103</v>
      </c>
      <c r="C276" s="327" t="s">
        <v>746</v>
      </c>
      <c r="D276" s="320" t="s">
        <v>747</v>
      </c>
      <c r="E276" s="322" t="s">
        <v>748</v>
      </c>
      <c r="F276" s="323" t="s">
        <v>751</v>
      </c>
      <c r="G276" s="320"/>
    </row>
    <row r="277" spans="1:7" ht="15" x14ac:dyDescent="0.25">
      <c r="A277" s="320">
        <v>272</v>
      </c>
      <c r="B277" s="327" t="s">
        <v>1104</v>
      </c>
      <c r="C277" s="327" t="s">
        <v>746</v>
      </c>
      <c r="D277" s="320" t="s">
        <v>747</v>
      </c>
      <c r="E277" s="322" t="s">
        <v>748</v>
      </c>
      <c r="F277" s="323" t="s">
        <v>751</v>
      </c>
      <c r="G277" s="320"/>
    </row>
    <row r="278" spans="1:7" ht="15" x14ac:dyDescent="0.25">
      <c r="A278" s="320">
        <v>273</v>
      </c>
      <c r="B278" s="327" t="s">
        <v>1105</v>
      </c>
      <c r="C278" s="327" t="s">
        <v>746</v>
      </c>
      <c r="D278" s="320" t="s">
        <v>747</v>
      </c>
      <c r="E278" s="322" t="s">
        <v>748</v>
      </c>
      <c r="F278" s="323" t="s">
        <v>751</v>
      </c>
      <c r="G278" s="320"/>
    </row>
    <row r="279" spans="1:7" ht="15" x14ac:dyDescent="0.25">
      <c r="A279" s="320">
        <v>274</v>
      </c>
      <c r="B279" s="327" t="s">
        <v>1106</v>
      </c>
      <c r="C279" s="327" t="s">
        <v>746</v>
      </c>
      <c r="D279" s="320" t="s">
        <v>747</v>
      </c>
      <c r="E279" s="322" t="s">
        <v>748</v>
      </c>
      <c r="F279" s="323" t="s">
        <v>751</v>
      </c>
      <c r="G279" s="320"/>
    </row>
    <row r="280" spans="1:7" ht="15" x14ac:dyDescent="0.25">
      <c r="A280" s="320">
        <v>275</v>
      </c>
      <c r="B280" s="327" t="s">
        <v>1107</v>
      </c>
      <c r="C280" s="327" t="s">
        <v>746</v>
      </c>
      <c r="D280" s="320" t="s">
        <v>747</v>
      </c>
      <c r="E280" s="322" t="s">
        <v>748</v>
      </c>
      <c r="F280" s="323" t="s">
        <v>751</v>
      </c>
      <c r="G280" s="320"/>
    </row>
    <row r="281" spans="1:7" ht="15" x14ac:dyDescent="0.25">
      <c r="A281" s="320">
        <v>276</v>
      </c>
      <c r="B281" s="327" t="s">
        <v>1108</v>
      </c>
      <c r="C281" s="327" t="s">
        <v>746</v>
      </c>
      <c r="D281" s="320" t="s">
        <v>747</v>
      </c>
      <c r="E281" s="322" t="s">
        <v>748</v>
      </c>
      <c r="F281" s="323" t="s">
        <v>751</v>
      </c>
      <c r="G281" s="320"/>
    </row>
    <row r="282" spans="1:7" ht="15" x14ac:dyDescent="0.25">
      <c r="A282" s="320">
        <v>277</v>
      </c>
      <c r="B282" s="327" t="s">
        <v>1109</v>
      </c>
      <c r="C282" s="327" t="s">
        <v>746</v>
      </c>
      <c r="D282" s="320" t="s">
        <v>747</v>
      </c>
      <c r="E282" s="322" t="s">
        <v>748</v>
      </c>
      <c r="F282" s="323" t="s">
        <v>751</v>
      </c>
      <c r="G282" s="320"/>
    </row>
    <row r="283" spans="1:7" ht="15" x14ac:dyDescent="0.25">
      <c r="A283" s="320">
        <v>278</v>
      </c>
      <c r="B283" s="327" t="s">
        <v>1110</v>
      </c>
      <c r="C283" s="327" t="s">
        <v>746</v>
      </c>
      <c r="D283" s="320" t="s">
        <v>747</v>
      </c>
      <c r="E283" s="322" t="s">
        <v>748</v>
      </c>
      <c r="F283" s="323" t="s">
        <v>751</v>
      </c>
      <c r="G283" s="320"/>
    </row>
    <row r="284" spans="1:7" ht="15" x14ac:dyDescent="0.25">
      <c r="A284" s="320">
        <v>279</v>
      </c>
      <c r="B284" s="327" t="s">
        <v>1111</v>
      </c>
      <c r="C284" s="327" t="s">
        <v>746</v>
      </c>
      <c r="D284" s="320" t="s">
        <v>747</v>
      </c>
      <c r="E284" s="322" t="s">
        <v>748</v>
      </c>
      <c r="F284" s="323" t="s">
        <v>751</v>
      </c>
      <c r="G284" s="320"/>
    </row>
    <row r="285" spans="1:7" ht="15" x14ac:dyDescent="0.25">
      <c r="A285" s="320">
        <v>280</v>
      </c>
      <c r="B285" s="327" t="s">
        <v>1112</v>
      </c>
      <c r="C285" s="327" t="s">
        <v>746</v>
      </c>
      <c r="D285" s="320" t="s">
        <v>747</v>
      </c>
      <c r="E285" s="322" t="s">
        <v>748</v>
      </c>
      <c r="F285" s="323" t="s">
        <v>751</v>
      </c>
      <c r="G285" s="320"/>
    </row>
    <row r="286" spans="1:7" ht="15" x14ac:dyDescent="0.25">
      <c r="A286" s="320">
        <v>281</v>
      </c>
      <c r="B286" s="327" t="s">
        <v>1113</v>
      </c>
      <c r="C286" s="327" t="s">
        <v>746</v>
      </c>
      <c r="D286" s="320" t="s">
        <v>747</v>
      </c>
      <c r="E286" s="322" t="s">
        <v>748</v>
      </c>
      <c r="F286" s="323" t="s">
        <v>751</v>
      </c>
      <c r="G286" s="320"/>
    </row>
    <row r="287" spans="1:7" ht="15" x14ac:dyDescent="0.25">
      <c r="A287" s="320">
        <v>282</v>
      </c>
      <c r="B287" s="327" t="s">
        <v>1114</v>
      </c>
      <c r="C287" s="327" t="s">
        <v>746</v>
      </c>
      <c r="D287" s="320" t="s">
        <v>747</v>
      </c>
      <c r="E287" s="322" t="s">
        <v>748</v>
      </c>
      <c r="F287" s="323" t="s">
        <v>751</v>
      </c>
      <c r="G287" s="320"/>
    </row>
    <row r="288" spans="1:7" ht="15" x14ac:dyDescent="0.25">
      <c r="A288" s="320">
        <v>283</v>
      </c>
      <c r="B288" s="327" t="s">
        <v>1115</v>
      </c>
      <c r="C288" s="327" t="s">
        <v>746</v>
      </c>
      <c r="D288" s="320" t="s">
        <v>747</v>
      </c>
      <c r="E288" s="322" t="s">
        <v>748</v>
      </c>
      <c r="F288" s="323" t="s">
        <v>751</v>
      </c>
      <c r="G288" s="320"/>
    </row>
    <row r="289" spans="1:7" ht="15" x14ac:dyDescent="0.25">
      <c r="A289" s="320">
        <v>284</v>
      </c>
      <c r="B289" s="327" t="s">
        <v>1116</v>
      </c>
      <c r="C289" s="327" t="s">
        <v>746</v>
      </c>
      <c r="D289" s="320" t="s">
        <v>747</v>
      </c>
      <c r="E289" s="322" t="s">
        <v>748</v>
      </c>
      <c r="F289" s="323" t="s">
        <v>751</v>
      </c>
      <c r="G289" s="320"/>
    </row>
    <row r="290" spans="1:7" ht="15" x14ac:dyDescent="0.25">
      <c r="A290" s="320">
        <v>285</v>
      </c>
      <c r="B290" s="327" t="s">
        <v>1117</v>
      </c>
      <c r="C290" s="327" t="s">
        <v>746</v>
      </c>
      <c r="D290" s="320" t="s">
        <v>747</v>
      </c>
      <c r="E290" s="322" t="s">
        <v>748</v>
      </c>
      <c r="F290" s="323" t="s">
        <v>751</v>
      </c>
      <c r="G290" s="320"/>
    </row>
    <row r="291" spans="1:7" ht="15" x14ac:dyDescent="0.25">
      <c r="A291" s="320">
        <v>286</v>
      </c>
      <c r="B291" s="327" t="s">
        <v>1118</v>
      </c>
      <c r="C291" s="327" t="s">
        <v>746</v>
      </c>
      <c r="D291" s="320" t="s">
        <v>747</v>
      </c>
      <c r="E291" s="322" t="s">
        <v>748</v>
      </c>
      <c r="F291" s="323" t="s">
        <v>751</v>
      </c>
      <c r="G291" s="320"/>
    </row>
    <row r="292" spans="1:7" ht="15" x14ac:dyDescent="0.25">
      <c r="A292" s="320">
        <v>287</v>
      </c>
      <c r="B292" s="327" t="s">
        <v>1119</v>
      </c>
      <c r="C292" s="327" t="s">
        <v>1120</v>
      </c>
      <c r="D292" s="320" t="s">
        <v>747</v>
      </c>
      <c r="E292" s="322" t="s">
        <v>878</v>
      </c>
      <c r="F292" s="323" t="s">
        <v>1005</v>
      </c>
      <c r="G292" s="320"/>
    </row>
    <row r="293" spans="1:7" ht="15" x14ac:dyDescent="0.25">
      <c r="A293" s="320">
        <v>288</v>
      </c>
      <c r="B293" s="327" t="s">
        <v>1121</v>
      </c>
      <c r="C293" s="327" t="s">
        <v>1122</v>
      </c>
      <c r="D293" s="320" t="s">
        <v>747</v>
      </c>
      <c r="E293" s="322" t="s">
        <v>809</v>
      </c>
      <c r="F293" s="323" t="s">
        <v>810</v>
      </c>
      <c r="G293" s="320"/>
    </row>
    <row r="294" spans="1:7" ht="15" x14ac:dyDescent="0.25">
      <c r="A294" s="320">
        <v>289</v>
      </c>
      <c r="B294" s="327" t="s">
        <v>1123</v>
      </c>
      <c r="C294" s="327" t="s">
        <v>1122</v>
      </c>
      <c r="D294" s="320" t="s">
        <v>747</v>
      </c>
      <c r="E294" s="322" t="s">
        <v>809</v>
      </c>
      <c r="F294" s="323" t="s">
        <v>810</v>
      </c>
      <c r="G294" s="320"/>
    </row>
    <row r="295" spans="1:7" ht="15" x14ac:dyDescent="0.25">
      <c r="A295" s="320">
        <v>290</v>
      </c>
      <c r="B295" s="327" t="s">
        <v>1124</v>
      </c>
      <c r="C295" s="327" t="s">
        <v>1122</v>
      </c>
      <c r="D295" s="320" t="s">
        <v>747</v>
      </c>
      <c r="E295" s="322" t="s">
        <v>809</v>
      </c>
      <c r="F295" s="323" t="s">
        <v>810</v>
      </c>
      <c r="G295" s="320"/>
    </row>
    <row r="296" spans="1:7" ht="15" x14ac:dyDescent="0.25">
      <c r="A296" s="320">
        <v>291</v>
      </c>
      <c r="B296" s="327" t="s">
        <v>1125</v>
      </c>
      <c r="C296" s="327" t="s">
        <v>1122</v>
      </c>
      <c r="D296" s="320" t="s">
        <v>747</v>
      </c>
      <c r="E296" s="322" t="s">
        <v>809</v>
      </c>
      <c r="F296" s="323" t="s">
        <v>810</v>
      </c>
      <c r="G296" s="320"/>
    </row>
    <row r="297" spans="1:7" ht="15" x14ac:dyDescent="0.25">
      <c r="A297" s="320">
        <v>292</v>
      </c>
      <c r="B297" s="327" t="s">
        <v>1126</v>
      </c>
      <c r="C297" s="327" t="s">
        <v>1122</v>
      </c>
      <c r="D297" s="320" t="s">
        <v>747</v>
      </c>
      <c r="E297" s="322" t="s">
        <v>809</v>
      </c>
      <c r="F297" s="323" t="s">
        <v>810</v>
      </c>
      <c r="G297" s="320"/>
    </row>
    <row r="298" spans="1:7" ht="15" x14ac:dyDescent="0.25">
      <c r="A298" s="320">
        <v>293</v>
      </c>
      <c r="B298" s="327" t="s">
        <v>1127</v>
      </c>
      <c r="C298" s="327" t="s">
        <v>1128</v>
      </c>
      <c r="D298" s="320" t="s">
        <v>747</v>
      </c>
      <c r="E298" s="322" t="s">
        <v>787</v>
      </c>
      <c r="F298" s="323" t="s">
        <v>788</v>
      </c>
      <c r="G298" s="320"/>
    </row>
    <row r="299" spans="1:7" ht="15" x14ac:dyDescent="0.25">
      <c r="A299" s="320">
        <v>294</v>
      </c>
      <c r="B299" s="324" t="s">
        <v>1129</v>
      </c>
      <c r="C299" s="324" t="s">
        <v>1130</v>
      </c>
      <c r="D299" s="320" t="s">
        <v>747</v>
      </c>
      <c r="E299" s="322" t="s">
        <v>818</v>
      </c>
      <c r="F299" s="323" t="s">
        <v>819</v>
      </c>
      <c r="G299" s="320"/>
    </row>
    <row r="300" spans="1:7" ht="15" x14ac:dyDescent="0.25">
      <c r="A300" s="320">
        <v>295</v>
      </c>
      <c r="B300" s="321" t="s">
        <v>1131</v>
      </c>
      <c r="C300" s="321" t="s">
        <v>1132</v>
      </c>
      <c r="D300" s="320" t="s">
        <v>747</v>
      </c>
      <c r="E300" s="322" t="s">
        <v>818</v>
      </c>
      <c r="F300" s="323" t="s">
        <v>819</v>
      </c>
      <c r="G300" s="320"/>
    </row>
    <row r="301" spans="1:7" ht="15" x14ac:dyDescent="0.25">
      <c r="A301" s="320">
        <v>296</v>
      </c>
      <c r="B301" s="321" t="s">
        <v>1133</v>
      </c>
      <c r="C301" s="321" t="s">
        <v>1134</v>
      </c>
      <c r="D301" s="320" t="s">
        <v>747</v>
      </c>
      <c r="E301" s="322" t="s">
        <v>894</v>
      </c>
      <c r="F301" s="323" t="s">
        <v>895</v>
      </c>
      <c r="G301" s="320"/>
    </row>
    <row r="302" spans="1:7" ht="15" x14ac:dyDescent="0.25">
      <c r="A302" s="320">
        <v>297</v>
      </c>
      <c r="B302" s="321" t="s">
        <v>1135</v>
      </c>
      <c r="C302" s="321" t="s">
        <v>1136</v>
      </c>
      <c r="D302" s="320" t="s">
        <v>747</v>
      </c>
      <c r="E302" s="322" t="s">
        <v>878</v>
      </c>
      <c r="F302" s="323" t="s">
        <v>1005</v>
      </c>
      <c r="G302" s="320"/>
    </row>
    <row r="303" spans="1:7" ht="15" x14ac:dyDescent="0.25">
      <c r="A303" s="320">
        <v>298</v>
      </c>
      <c r="B303" s="321" t="s">
        <v>1137</v>
      </c>
      <c r="C303" s="321" t="s">
        <v>1138</v>
      </c>
      <c r="D303" s="320" t="s">
        <v>747</v>
      </c>
      <c r="E303" s="322" t="s">
        <v>878</v>
      </c>
      <c r="F303" s="323" t="s">
        <v>1005</v>
      </c>
      <c r="G303" s="320"/>
    </row>
    <row r="304" spans="1:7" ht="15" x14ac:dyDescent="0.25">
      <c r="A304" s="320">
        <v>299</v>
      </c>
      <c r="B304" s="321" t="s">
        <v>1139</v>
      </c>
      <c r="C304" s="321" t="s">
        <v>1140</v>
      </c>
      <c r="D304" s="320" t="s">
        <v>747</v>
      </c>
      <c r="E304" s="322" t="s">
        <v>878</v>
      </c>
      <c r="F304" s="323" t="s">
        <v>1005</v>
      </c>
      <c r="G304" s="320"/>
    </row>
    <row r="305" spans="1:7" ht="15" x14ac:dyDescent="0.25">
      <c r="A305" s="320">
        <v>300</v>
      </c>
      <c r="B305" s="321" t="s">
        <v>1141</v>
      </c>
      <c r="C305" s="321" t="s">
        <v>1140</v>
      </c>
      <c r="D305" s="320" t="s">
        <v>747</v>
      </c>
      <c r="E305" s="322" t="s">
        <v>878</v>
      </c>
      <c r="F305" s="323" t="s">
        <v>1005</v>
      </c>
      <c r="G305" s="320"/>
    </row>
    <row r="306" spans="1:7" ht="15" x14ac:dyDescent="0.25">
      <c r="A306" s="320">
        <v>301</v>
      </c>
      <c r="B306" s="321" t="s">
        <v>1142</v>
      </c>
      <c r="C306" s="321" t="s">
        <v>1140</v>
      </c>
      <c r="D306" s="320" t="s">
        <v>747</v>
      </c>
      <c r="E306" s="322" t="s">
        <v>878</v>
      </c>
      <c r="F306" s="323" t="s">
        <v>1005</v>
      </c>
      <c r="G306" s="320"/>
    </row>
    <row r="307" spans="1:7" ht="15" x14ac:dyDescent="0.25">
      <c r="A307" s="320">
        <v>302</v>
      </c>
      <c r="B307" s="321" t="s">
        <v>1143</v>
      </c>
      <c r="C307" s="321" t="s">
        <v>1140</v>
      </c>
      <c r="D307" s="320" t="s">
        <v>747</v>
      </c>
      <c r="E307" s="322" t="s">
        <v>878</v>
      </c>
      <c r="F307" s="323" t="s">
        <v>1005</v>
      </c>
      <c r="G307" s="320"/>
    </row>
    <row r="308" spans="1:7" ht="15" x14ac:dyDescent="0.25">
      <c r="A308" s="320">
        <v>303</v>
      </c>
      <c r="B308" s="321" t="s">
        <v>1144</v>
      </c>
      <c r="C308" s="321" t="s">
        <v>1140</v>
      </c>
      <c r="D308" s="320" t="s">
        <v>747</v>
      </c>
      <c r="E308" s="322" t="s">
        <v>878</v>
      </c>
      <c r="F308" s="323" t="s">
        <v>1005</v>
      </c>
      <c r="G308" s="320"/>
    </row>
    <row r="309" spans="1:7" ht="15" x14ac:dyDescent="0.25">
      <c r="A309" s="320">
        <v>304</v>
      </c>
      <c r="B309" s="321" t="s">
        <v>1145</v>
      </c>
      <c r="C309" s="321" t="s">
        <v>1140</v>
      </c>
      <c r="D309" s="320" t="s">
        <v>747</v>
      </c>
      <c r="E309" s="322" t="s">
        <v>878</v>
      </c>
      <c r="F309" s="323" t="s">
        <v>1005</v>
      </c>
      <c r="G309" s="320"/>
    </row>
    <row r="310" spans="1:7" ht="15" x14ac:dyDescent="0.25">
      <c r="A310" s="320">
        <v>305</v>
      </c>
      <c r="B310" s="321" t="s">
        <v>1146</v>
      </c>
      <c r="C310" s="321" t="s">
        <v>1140</v>
      </c>
      <c r="D310" s="320" t="s">
        <v>747</v>
      </c>
      <c r="E310" s="322" t="s">
        <v>878</v>
      </c>
      <c r="F310" s="323" t="s">
        <v>1005</v>
      </c>
      <c r="G310" s="320"/>
    </row>
    <row r="311" spans="1:7" ht="15" x14ac:dyDescent="0.25">
      <c r="A311" s="320">
        <v>306</v>
      </c>
      <c r="B311" s="321" t="s">
        <v>1147</v>
      </c>
      <c r="C311" s="321" t="s">
        <v>1148</v>
      </c>
      <c r="D311" s="320" t="s">
        <v>747</v>
      </c>
      <c r="E311" s="322" t="s">
        <v>782</v>
      </c>
      <c r="F311" s="323" t="s">
        <v>783</v>
      </c>
      <c r="G311" s="320"/>
    </row>
    <row r="312" spans="1:7" ht="15" x14ac:dyDescent="0.25">
      <c r="A312" s="320">
        <v>307</v>
      </c>
      <c r="B312" s="321" t="s">
        <v>1149</v>
      </c>
      <c r="C312" s="321" t="s">
        <v>1148</v>
      </c>
      <c r="D312" s="320" t="s">
        <v>747</v>
      </c>
      <c r="E312" s="322" t="s">
        <v>782</v>
      </c>
      <c r="F312" s="323" t="s">
        <v>783</v>
      </c>
      <c r="G312" s="320"/>
    </row>
    <row r="313" spans="1:7" ht="15" x14ac:dyDescent="0.25">
      <c r="A313" s="320">
        <v>308</v>
      </c>
      <c r="B313" s="321" t="s">
        <v>1150</v>
      </c>
      <c r="C313" s="321" t="s">
        <v>1148</v>
      </c>
      <c r="D313" s="320" t="s">
        <v>747</v>
      </c>
      <c r="E313" s="322" t="s">
        <v>782</v>
      </c>
      <c r="F313" s="323" t="s">
        <v>783</v>
      </c>
      <c r="G313" s="320"/>
    </row>
    <row r="314" spans="1:7" ht="15" x14ac:dyDescent="0.25">
      <c r="A314" s="320">
        <v>309</v>
      </c>
      <c r="B314" s="321" t="s">
        <v>1151</v>
      </c>
      <c r="C314" s="321" t="s">
        <v>1152</v>
      </c>
      <c r="D314" s="320" t="s">
        <v>747</v>
      </c>
      <c r="E314" s="322" t="s">
        <v>894</v>
      </c>
      <c r="F314" s="323" t="s">
        <v>895</v>
      </c>
      <c r="G314" s="320"/>
    </row>
    <row r="315" spans="1:7" ht="15" x14ac:dyDescent="0.25">
      <c r="A315" s="320">
        <v>310</v>
      </c>
      <c r="B315" s="321" t="s">
        <v>1153</v>
      </c>
      <c r="C315" s="321" t="s">
        <v>1154</v>
      </c>
      <c r="D315" s="320" t="s">
        <v>747</v>
      </c>
      <c r="E315" s="322" t="s">
        <v>787</v>
      </c>
      <c r="F315" s="323" t="s">
        <v>788</v>
      </c>
      <c r="G315" s="320"/>
    </row>
    <row r="316" spans="1:7" ht="15" x14ac:dyDescent="0.25">
      <c r="A316" s="320">
        <v>311</v>
      </c>
      <c r="B316" s="321" t="s">
        <v>1155</v>
      </c>
      <c r="C316" s="321" t="s">
        <v>1154</v>
      </c>
      <c r="D316" s="320" t="s">
        <v>747</v>
      </c>
      <c r="E316" s="322" t="s">
        <v>988</v>
      </c>
      <c r="F316" s="323" t="s">
        <v>989</v>
      </c>
      <c r="G316" s="320"/>
    </row>
    <row r="317" spans="1:7" ht="15" x14ac:dyDescent="0.25">
      <c r="A317" s="320">
        <v>312</v>
      </c>
      <c r="B317" s="321" t="s">
        <v>1156</v>
      </c>
      <c r="C317" s="321" t="s">
        <v>1154</v>
      </c>
      <c r="D317" s="320" t="s">
        <v>747</v>
      </c>
      <c r="E317" s="322" t="s">
        <v>1095</v>
      </c>
      <c r="F317" s="323" t="s">
        <v>1096</v>
      </c>
      <c r="G317" s="320"/>
    </row>
    <row r="318" spans="1:7" ht="15" x14ac:dyDescent="0.25">
      <c r="A318" s="320">
        <v>313</v>
      </c>
      <c r="B318" s="321" t="s">
        <v>1157</v>
      </c>
      <c r="C318" s="321" t="s">
        <v>1154</v>
      </c>
      <c r="D318" s="320" t="s">
        <v>747</v>
      </c>
      <c r="E318" s="322" t="s">
        <v>1158</v>
      </c>
      <c r="F318" s="323" t="s">
        <v>1159</v>
      </c>
      <c r="G318" s="320"/>
    </row>
    <row r="319" spans="1:7" ht="15" x14ac:dyDescent="0.25">
      <c r="A319" s="320">
        <v>314</v>
      </c>
      <c r="B319" s="321" t="s">
        <v>1160</v>
      </c>
      <c r="C319" s="321" t="s">
        <v>1154</v>
      </c>
      <c r="D319" s="320" t="s">
        <v>747</v>
      </c>
      <c r="E319" s="322" t="s">
        <v>818</v>
      </c>
      <c r="F319" s="323" t="s">
        <v>819</v>
      </c>
      <c r="G319" s="320"/>
    </row>
    <row r="320" spans="1:7" ht="15" x14ac:dyDescent="0.25">
      <c r="A320" s="320">
        <v>315</v>
      </c>
      <c r="B320" s="321" t="s">
        <v>1161</v>
      </c>
      <c r="C320" s="321" t="s">
        <v>1154</v>
      </c>
      <c r="D320" s="320" t="s">
        <v>747</v>
      </c>
      <c r="E320" s="322" t="s">
        <v>818</v>
      </c>
      <c r="F320" s="323" t="s">
        <v>819</v>
      </c>
      <c r="G320" s="320"/>
    </row>
    <row r="321" spans="1:7" ht="15" x14ac:dyDescent="0.25">
      <c r="A321" s="320">
        <v>316</v>
      </c>
      <c r="B321" s="321" t="s">
        <v>1162</v>
      </c>
      <c r="C321" s="321" t="s">
        <v>1154</v>
      </c>
      <c r="D321" s="320" t="s">
        <v>747</v>
      </c>
      <c r="E321" s="322" t="s">
        <v>886</v>
      </c>
      <c r="F321" s="323" t="s">
        <v>887</v>
      </c>
      <c r="G321" s="320"/>
    </row>
    <row r="322" spans="1:7" ht="15" x14ac:dyDescent="0.25">
      <c r="A322" s="320">
        <v>317</v>
      </c>
      <c r="B322" s="321" t="s">
        <v>1163</v>
      </c>
      <c r="C322" s="321" t="s">
        <v>1164</v>
      </c>
      <c r="D322" s="320" t="s">
        <v>747</v>
      </c>
      <c r="E322" s="322" t="s">
        <v>1165</v>
      </c>
      <c r="F322" s="323" t="s">
        <v>1166</v>
      </c>
      <c r="G322" s="320"/>
    </row>
    <row r="323" spans="1:7" ht="15" x14ac:dyDescent="0.25">
      <c r="A323" s="320">
        <v>318</v>
      </c>
      <c r="B323" s="321" t="s">
        <v>1167</v>
      </c>
      <c r="C323" s="321" t="s">
        <v>1168</v>
      </c>
      <c r="D323" s="320" t="s">
        <v>747</v>
      </c>
      <c r="E323" s="322" t="s">
        <v>1169</v>
      </c>
      <c r="F323" s="323" t="s">
        <v>806</v>
      </c>
      <c r="G323" s="320"/>
    </row>
    <row r="324" spans="1:7" ht="15" x14ac:dyDescent="0.25">
      <c r="A324" s="320">
        <v>319</v>
      </c>
      <c r="B324" s="321" t="s">
        <v>1170</v>
      </c>
      <c r="C324" s="321" t="s">
        <v>1168</v>
      </c>
      <c r="D324" s="320" t="s">
        <v>747</v>
      </c>
      <c r="E324" s="322" t="s">
        <v>805</v>
      </c>
      <c r="F324" s="323" t="s">
        <v>751</v>
      </c>
      <c r="G324" s="320"/>
    </row>
    <row r="325" spans="1:7" ht="15" x14ac:dyDescent="0.25">
      <c r="A325" s="320">
        <v>320</v>
      </c>
      <c r="B325" s="321" t="s">
        <v>1171</v>
      </c>
      <c r="C325" s="321" t="s">
        <v>1172</v>
      </c>
      <c r="D325" s="320" t="s">
        <v>747</v>
      </c>
      <c r="E325" s="322" t="s">
        <v>809</v>
      </c>
      <c r="F325" s="323" t="s">
        <v>810</v>
      </c>
      <c r="G325" s="320"/>
    </row>
    <row r="326" spans="1:7" ht="15" x14ac:dyDescent="0.25">
      <c r="A326" s="320">
        <v>321</v>
      </c>
      <c r="B326" s="321" t="s">
        <v>1173</v>
      </c>
      <c r="C326" s="321" t="s">
        <v>1172</v>
      </c>
      <c r="D326" s="320" t="s">
        <v>747</v>
      </c>
      <c r="E326" s="322" t="s">
        <v>809</v>
      </c>
      <c r="F326" s="323" t="s">
        <v>810</v>
      </c>
      <c r="G326" s="320"/>
    </row>
    <row r="327" spans="1:7" ht="15" x14ac:dyDescent="0.25">
      <c r="A327" s="320">
        <v>322</v>
      </c>
      <c r="B327" s="321" t="s">
        <v>1174</v>
      </c>
      <c r="C327" s="321" t="s">
        <v>1172</v>
      </c>
      <c r="D327" s="320" t="s">
        <v>747</v>
      </c>
      <c r="E327" s="322" t="s">
        <v>809</v>
      </c>
      <c r="F327" s="323" t="s">
        <v>810</v>
      </c>
      <c r="G327" s="320"/>
    </row>
    <row r="328" spans="1:7" ht="15" x14ac:dyDescent="0.25">
      <c r="A328" s="320">
        <v>323</v>
      </c>
      <c r="B328" s="321" t="s">
        <v>1175</v>
      </c>
      <c r="C328" s="321" t="s">
        <v>1176</v>
      </c>
      <c r="D328" s="320" t="s">
        <v>747</v>
      </c>
      <c r="E328" s="322" t="s">
        <v>748</v>
      </c>
      <c r="F328" s="323" t="s">
        <v>751</v>
      </c>
      <c r="G328" s="320"/>
    </row>
    <row r="329" spans="1:7" ht="15" x14ac:dyDescent="0.25">
      <c r="A329" s="320">
        <v>324</v>
      </c>
      <c r="B329" s="321" t="s">
        <v>1177</v>
      </c>
      <c r="C329" s="321" t="s">
        <v>1176</v>
      </c>
      <c r="D329" s="320" t="s">
        <v>747</v>
      </c>
      <c r="E329" s="322" t="s">
        <v>748</v>
      </c>
      <c r="F329" s="323" t="s">
        <v>751</v>
      </c>
      <c r="G329" s="320"/>
    </row>
    <row r="330" spans="1:7" ht="15" x14ac:dyDescent="0.25">
      <c r="A330" s="320">
        <v>325</v>
      </c>
      <c r="B330" s="321" t="s">
        <v>1178</v>
      </c>
      <c r="C330" s="321" t="s">
        <v>1176</v>
      </c>
      <c r="D330" s="320" t="s">
        <v>747</v>
      </c>
      <c r="E330" s="322" t="s">
        <v>748</v>
      </c>
      <c r="F330" s="323" t="s">
        <v>751</v>
      </c>
      <c r="G330" s="320"/>
    </row>
    <row r="331" spans="1:7" ht="15" x14ac:dyDescent="0.25">
      <c r="A331" s="320">
        <v>326</v>
      </c>
      <c r="B331" s="321" t="s">
        <v>1179</v>
      </c>
      <c r="C331" s="321" t="s">
        <v>1176</v>
      </c>
      <c r="D331" s="320" t="s">
        <v>747</v>
      </c>
      <c r="E331" s="322" t="s">
        <v>748</v>
      </c>
      <c r="F331" s="323" t="s">
        <v>751</v>
      </c>
      <c r="G331" s="320"/>
    </row>
    <row r="332" spans="1:7" ht="15" x14ac:dyDescent="0.25">
      <c r="A332" s="320">
        <v>327</v>
      </c>
      <c r="B332" s="321" t="s">
        <v>1180</v>
      </c>
      <c r="C332" s="321" t="s">
        <v>1176</v>
      </c>
      <c r="D332" s="320" t="s">
        <v>747</v>
      </c>
      <c r="E332" s="322" t="s">
        <v>748</v>
      </c>
      <c r="F332" s="323" t="s">
        <v>751</v>
      </c>
      <c r="G332" s="320"/>
    </row>
    <row r="333" spans="1:7" ht="15" x14ac:dyDescent="0.25">
      <c r="A333" s="320">
        <v>328</v>
      </c>
      <c r="B333" s="321" t="s">
        <v>1181</v>
      </c>
      <c r="C333" s="321" t="s">
        <v>1176</v>
      </c>
      <c r="D333" s="320" t="s">
        <v>747</v>
      </c>
      <c r="E333" s="322" t="s">
        <v>748</v>
      </c>
      <c r="F333" s="323" t="s">
        <v>751</v>
      </c>
      <c r="G333" s="320"/>
    </row>
    <row r="334" spans="1:7" ht="15" x14ac:dyDescent="0.25">
      <c r="A334" s="320">
        <v>329</v>
      </c>
      <c r="B334" s="321" t="s">
        <v>1182</v>
      </c>
      <c r="C334" s="321" t="s">
        <v>1176</v>
      </c>
      <c r="D334" s="320" t="s">
        <v>747</v>
      </c>
      <c r="E334" s="322" t="s">
        <v>748</v>
      </c>
      <c r="F334" s="323" t="s">
        <v>751</v>
      </c>
      <c r="G334" s="320"/>
    </row>
    <row r="335" spans="1:7" ht="15" x14ac:dyDescent="0.25">
      <c r="A335" s="320">
        <v>330</v>
      </c>
      <c r="B335" s="321" t="s">
        <v>1183</v>
      </c>
      <c r="C335" s="321" t="s">
        <v>1176</v>
      </c>
      <c r="D335" s="320" t="s">
        <v>747</v>
      </c>
      <c r="E335" s="322" t="s">
        <v>748</v>
      </c>
      <c r="F335" s="323" t="s">
        <v>751</v>
      </c>
      <c r="G335" s="320"/>
    </row>
    <row r="336" spans="1:7" ht="15" x14ac:dyDescent="0.25">
      <c r="A336" s="320">
        <v>331</v>
      </c>
      <c r="B336" s="321" t="s">
        <v>1184</v>
      </c>
      <c r="C336" s="321" t="s">
        <v>1176</v>
      </c>
      <c r="D336" s="320" t="s">
        <v>747</v>
      </c>
      <c r="E336" s="322" t="s">
        <v>748</v>
      </c>
      <c r="F336" s="323" t="s">
        <v>751</v>
      </c>
      <c r="G336" s="320"/>
    </row>
    <row r="337" spans="1:7" ht="15" x14ac:dyDescent="0.25">
      <c r="A337" s="320">
        <v>332</v>
      </c>
      <c r="B337" s="321" t="s">
        <v>1185</v>
      </c>
      <c r="C337" s="321" t="s">
        <v>1176</v>
      </c>
      <c r="D337" s="320" t="s">
        <v>747</v>
      </c>
      <c r="E337" s="322" t="s">
        <v>748</v>
      </c>
      <c r="F337" s="323" t="s">
        <v>751</v>
      </c>
      <c r="G337" s="320"/>
    </row>
    <row r="338" spans="1:7" ht="15" x14ac:dyDescent="0.25">
      <c r="A338" s="320">
        <v>333</v>
      </c>
      <c r="B338" s="321" t="s">
        <v>1186</v>
      </c>
      <c r="C338" s="321" t="s">
        <v>1176</v>
      </c>
      <c r="D338" s="320" t="s">
        <v>747</v>
      </c>
      <c r="E338" s="322" t="s">
        <v>748</v>
      </c>
      <c r="F338" s="323" t="s">
        <v>751</v>
      </c>
      <c r="G338" s="320"/>
    </row>
    <row r="339" spans="1:7" ht="15" x14ac:dyDescent="0.25">
      <c r="A339" s="320">
        <v>334</v>
      </c>
      <c r="B339" s="321" t="s">
        <v>1187</v>
      </c>
      <c r="C339" s="321" t="s">
        <v>1176</v>
      </c>
      <c r="D339" s="320" t="s">
        <v>747</v>
      </c>
      <c r="E339" s="322" t="s">
        <v>748</v>
      </c>
      <c r="F339" s="323" t="s">
        <v>751</v>
      </c>
      <c r="G339" s="320"/>
    </row>
    <row r="340" spans="1:7" ht="15" x14ac:dyDescent="0.25">
      <c r="A340" s="320">
        <v>335</v>
      </c>
      <c r="B340" s="321" t="s">
        <v>1188</v>
      </c>
      <c r="C340" s="321" t="s">
        <v>1176</v>
      </c>
      <c r="D340" s="320" t="s">
        <v>747</v>
      </c>
      <c r="E340" s="322" t="s">
        <v>748</v>
      </c>
      <c r="F340" s="323" t="s">
        <v>751</v>
      </c>
      <c r="G340" s="320"/>
    </row>
    <row r="341" spans="1:7" ht="15" x14ac:dyDescent="0.25">
      <c r="A341" s="320">
        <v>336</v>
      </c>
      <c r="B341" s="321" t="s">
        <v>1189</v>
      </c>
      <c r="C341" s="321" t="s">
        <v>1176</v>
      </c>
      <c r="D341" s="320" t="s">
        <v>747</v>
      </c>
      <c r="E341" s="322" t="s">
        <v>748</v>
      </c>
      <c r="F341" s="323" t="s">
        <v>751</v>
      </c>
      <c r="G341" s="320"/>
    </row>
    <row r="342" spans="1:7" ht="15" x14ac:dyDescent="0.25">
      <c r="A342" s="320">
        <v>337</v>
      </c>
      <c r="B342" s="321" t="s">
        <v>1190</v>
      </c>
      <c r="C342" s="321" t="s">
        <v>1176</v>
      </c>
      <c r="D342" s="320" t="s">
        <v>747</v>
      </c>
      <c r="E342" s="322" t="s">
        <v>748</v>
      </c>
      <c r="F342" s="323" t="s">
        <v>751</v>
      </c>
      <c r="G342" s="320"/>
    </row>
    <row r="343" spans="1:7" ht="15" x14ac:dyDescent="0.25">
      <c r="A343" s="320">
        <v>338</v>
      </c>
      <c r="B343" s="321" t="s">
        <v>1191</v>
      </c>
      <c r="C343" s="321" t="s">
        <v>1176</v>
      </c>
      <c r="D343" s="320" t="s">
        <v>747</v>
      </c>
      <c r="E343" s="322" t="s">
        <v>748</v>
      </c>
      <c r="F343" s="323" t="s">
        <v>751</v>
      </c>
      <c r="G343" s="320"/>
    </row>
    <row r="344" spans="1:7" ht="15" x14ac:dyDescent="0.25">
      <c r="A344" s="320">
        <v>339</v>
      </c>
      <c r="B344" s="321" t="s">
        <v>1192</v>
      </c>
      <c r="C344" s="321" t="s">
        <v>1176</v>
      </c>
      <c r="D344" s="320" t="s">
        <v>747</v>
      </c>
      <c r="E344" s="322" t="s">
        <v>748</v>
      </c>
      <c r="F344" s="323" t="s">
        <v>751</v>
      </c>
      <c r="G344" s="320"/>
    </row>
    <row r="345" spans="1:7" ht="15" x14ac:dyDescent="0.25">
      <c r="A345" s="320">
        <v>340</v>
      </c>
      <c r="B345" s="321" t="s">
        <v>1193</v>
      </c>
      <c r="C345" s="321" t="s">
        <v>1176</v>
      </c>
      <c r="D345" s="320" t="s">
        <v>747</v>
      </c>
      <c r="E345" s="322" t="s">
        <v>748</v>
      </c>
      <c r="F345" s="323" t="s">
        <v>751</v>
      </c>
      <c r="G345" s="320"/>
    </row>
    <row r="346" spans="1:7" ht="15" x14ac:dyDescent="0.25">
      <c r="A346" s="320">
        <v>341</v>
      </c>
      <c r="B346" s="321" t="s">
        <v>1194</v>
      </c>
      <c r="C346" s="321" t="s">
        <v>1176</v>
      </c>
      <c r="D346" s="320" t="s">
        <v>747</v>
      </c>
      <c r="E346" s="322" t="s">
        <v>748</v>
      </c>
      <c r="F346" s="323" t="s">
        <v>751</v>
      </c>
      <c r="G346" s="320"/>
    </row>
    <row r="347" spans="1:7" ht="15" x14ac:dyDescent="0.25">
      <c r="A347" s="320">
        <v>342</v>
      </c>
      <c r="B347" s="321" t="s">
        <v>1195</v>
      </c>
      <c r="C347" s="321" t="s">
        <v>1176</v>
      </c>
      <c r="D347" s="320" t="s">
        <v>747</v>
      </c>
      <c r="E347" s="322" t="s">
        <v>748</v>
      </c>
      <c r="F347" s="323" t="s">
        <v>751</v>
      </c>
      <c r="G347" s="320"/>
    </row>
    <row r="348" spans="1:7" ht="15" x14ac:dyDescent="0.25">
      <c r="A348" s="320">
        <v>343</v>
      </c>
      <c r="B348" s="321" t="s">
        <v>1196</v>
      </c>
      <c r="C348" s="321" t="s">
        <v>1176</v>
      </c>
      <c r="D348" s="320" t="s">
        <v>747</v>
      </c>
      <c r="E348" s="322" t="s">
        <v>748</v>
      </c>
      <c r="F348" s="323" t="s">
        <v>751</v>
      </c>
      <c r="G348" s="320"/>
    </row>
    <row r="349" spans="1:7" ht="15" x14ac:dyDescent="0.25">
      <c r="A349" s="320">
        <v>344</v>
      </c>
      <c r="B349" s="321" t="s">
        <v>1197</v>
      </c>
      <c r="C349" s="321" t="s">
        <v>1176</v>
      </c>
      <c r="D349" s="320" t="s">
        <v>747</v>
      </c>
      <c r="E349" s="322" t="s">
        <v>748</v>
      </c>
      <c r="F349" s="323" t="s">
        <v>751</v>
      </c>
      <c r="G349" s="320"/>
    </row>
    <row r="350" spans="1:7" ht="15" x14ac:dyDescent="0.25">
      <c r="A350" s="320">
        <v>345</v>
      </c>
      <c r="B350" s="321" t="s">
        <v>1198</v>
      </c>
      <c r="C350" s="321" t="s">
        <v>1176</v>
      </c>
      <c r="D350" s="320" t="s">
        <v>747</v>
      </c>
      <c r="E350" s="322" t="s">
        <v>748</v>
      </c>
      <c r="F350" s="323" t="s">
        <v>751</v>
      </c>
      <c r="G350" s="320"/>
    </row>
    <row r="351" spans="1:7" ht="15" x14ac:dyDescent="0.25">
      <c r="A351" s="320">
        <v>346</v>
      </c>
      <c r="B351" s="321" t="s">
        <v>1199</v>
      </c>
      <c r="C351" s="321" t="s">
        <v>1176</v>
      </c>
      <c r="D351" s="320" t="s">
        <v>747</v>
      </c>
      <c r="E351" s="322" t="s">
        <v>748</v>
      </c>
      <c r="F351" s="323" t="s">
        <v>751</v>
      </c>
      <c r="G351" s="320"/>
    </row>
    <row r="352" spans="1:7" ht="15" x14ac:dyDescent="0.25">
      <c r="A352" s="320">
        <v>347</v>
      </c>
      <c r="B352" s="321" t="s">
        <v>1200</v>
      </c>
      <c r="C352" s="321" t="s">
        <v>1201</v>
      </c>
      <c r="D352" s="320" t="s">
        <v>747</v>
      </c>
      <c r="E352" s="322" t="s">
        <v>996</v>
      </c>
      <c r="F352" s="323" t="s">
        <v>998</v>
      </c>
      <c r="G352" s="320"/>
    </row>
    <row r="353" spans="1:7" ht="15" x14ac:dyDescent="0.25">
      <c r="A353" s="320">
        <v>348</v>
      </c>
      <c r="B353" s="321" t="s">
        <v>1202</v>
      </c>
      <c r="C353" s="321" t="s">
        <v>1201</v>
      </c>
      <c r="D353" s="320" t="s">
        <v>747</v>
      </c>
      <c r="E353" s="322" t="s">
        <v>996</v>
      </c>
      <c r="F353" s="323" t="s">
        <v>998</v>
      </c>
      <c r="G353" s="320"/>
    </row>
    <row r="354" spans="1:7" ht="15" x14ac:dyDescent="0.25">
      <c r="A354" s="320">
        <v>349</v>
      </c>
      <c r="B354" s="321" t="s">
        <v>1203</v>
      </c>
      <c r="C354" s="321" t="s">
        <v>1201</v>
      </c>
      <c r="D354" s="320" t="s">
        <v>747</v>
      </c>
      <c r="E354" s="322" t="s">
        <v>1095</v>
      </c>
      <c r="F354" s="323" t="s">
        <v>1096</v>
      </c>
      <c r="G354" s="320"/>
    </row>
    <row r="355" spans="1:7" ht="15" x14ac:dyDescent="0.25">
      <c r="A355" s="320">
        <v>350</v>
      </c>
      <c r="B355" s="321" t="s">
        <v>1204</v>
      </c>
      <c r="C355" s="321" t="s">
        <v>1201</v>
      </c>
      <c r="D355" s="320" t="s">
        <v>747</v>
      </c>
      <c r="E355" s="322" t="s">
        <v>1158</v>
      </c>
      <c r="F355" s="323" t="s">
        <v>1159</v>
      </c>
      <c r="G355" s="320"/>
    </row>
    <row r="356" spans="1:7" ht="15" x14ac:dyDescent="0.25">
      <c r="A356" s="320">
        <v>351</v>
      </c>
      <c r="B356" s="321" t="s">
        <v>1205</v>
      </c>
      <c r="C356" s="321" t="s">
        <v>1201</v>
      </c>
      <c r="D356" s="320" t="s">
        <v>747</v>
      </c>
      <c r="E356" s="322" t="s">
        <v>886</v>
      </c>
      <c r="F356" s="323" t="s">
        <v>887</v>
      </c>
      <c r="G356" s="320"/>
    </row>
    <row r="357" spans="1:7" ht="15" x14ac:dyDescent="0.25">
      <c r="A357" s="320">
        <v>352</v>
      </c>
      <c r="B357" s="321" t="s">
        <v>1206</v>
      </c>
      <c r="C357" s="321" t="s">
        <v>1207</v>
      </c>
      <c r="D357" s="320" t="s">
        <v>747</v>
      </c>
      <c r="E357" s="322" t="s">
        <v>878</v>
      </c>
      <c r="F357" s="323" t="s">
        <v>1005</v>
      </c>
      <c r="G357" s="320"/>
    </row>
    <row r="358" spans="1:7" ht="15" x14ac:dyDescent="0.25">
      <c r="A358" s="320">
        <v>353</v>
      </c>
      <c r="B358" s="321" t="s">
        <v>1208</v>
      </c>
      <c r="C358" s="321" t="s">
        <v>1207</v>
      </c>
      <c r="D358" s="320" t="s">
        <v>747</v>
      </c>
      <c r="E358" s="322" t="s">
        <v>878</v>
      </c>
      <c r="F358" s="323" t="s">
        <v>1005</v>
      </c>
      <c r="G358" s="320"/>
    </row>
    <row r="359" spans="1:7" ht="15" x14ac:dyDescent="0.25">
      <c r="A359" s="320">
        <v>354</v>
      </c>
      <c r="B359" s="321" t="s">
        <v>1209</v>
      </c>
      <c r="C359" s="321" t="s">
        <v>1207</v>
      </c>
      <c r="D359" s="320" t="s">
        <v>747</v>
      </c>
      <c r="E359" s="322" t="s">
        <v>878</v>
      </c>
      <c r="F359" s="323" t="s">
        <v>1005</v>
      </c>
      <c r="G359" s="320"/>
    </row>
    <row r="360" spans="1:7" ht="15" x14ac:dyDescent="0.25">
      <c r="A360" s="320">
        <v>355</v>
      </c>
      <c r="B360" s="321" t="s">
        <v>1210</v>
      </c>
      <c r="C360" s="321" t="s">
        <v>1207</v>
      </c>
      <c r="D360" s="320" t="s">
        <v>747</v>
      </c>
      <c r="E360" s="322" t="s">
        <v>878</v>
      </c>
      <c r="F360" s="323" t="s">
        <v>1005</v>
      </c>
      <c r="G360" s="320"/>
    </row>
    <row r="361" spans="1:7" ht="15" x14ac:dyDescent="0.25">
      <c r="A361" s="320">
        <v>356</v>
      </c>
      <c r="B361" s="321" t="s">
        <v>1211</v>
      </c>
      <c r="C361" s="321" t="s">
        <v>1207</v>
      </c>
      <c r="D361" s="320" t="s">
        <v>747</v>
      </c>
      <c r="E361" s="322" t="s">
        <v>878</v>
      </c>
      <c r="F361" s="323" t="s">
        <v>1005</v>
      </c>
      <c r="G361" s="320"/>
    </row>
    <row r="362" spans="1:7" ht="15" x14ac:dyDescent="0.25">
      <c r="A362" s="320">
        <v>357</v>
      </c>
      <c r="B362" s="321" t="s">
        <v>1212</v>
      </c>
      <c r="C362" s="321" t="s">
        <v>1207</v>
      </c>
      <c r="D362" s="320" t="s">
        <v>747</v>
      </c>
      <c r="E362" s="322" t="s">
        <v>878</v>
      </c>
      <c r="F362" s="323" t="s">
        <v>1005</v>
      </c>
      <c r="G362" s="320"/>
    </row>
    <row r="363" spans="1:7" ht="15" x14ac:dyDescent="0.25">
      <c r="A363" s="320">
        <v>358</v>
      </c>
      <c r="B363" s="321" t="s">
        <v>1213</v>
      </c>
      <c r="C363" s="321" t="s">
        <v>1207</v>
      </c>
      <c r="D363" s="320" t="s">
        <v>747</v>
      </c>
      <c r="E363" s="322" t="s">
        <v>878</v>
      </c>
      <c r="F363" s="323" t="s">
        <v>1005</v>
      </c>
      <c r="G363" s="320"/>
    </row>
    <row r="364" spans="1:7" ht="15" x14ac:dyDescent="0.25">
      <c r="A364" s="320">
        <v>359</v>
      </c>
      <c r="B364" s="321" t="s">
        <v>1214</v>
      </c>
      <c r="C364" s="321" t="s">
        <v>1207</v>
      </c>
      <c r="D364" s="320" t="s">
        <v>747</v>
      </c>
      <c r="E364" s="322" t="s">
        <v>878</v>
      </c>
      <c r="F364" s="323" t="s">
        <v>1005</v>
      </c>
      <c r="G364" s="320"/>
    </row>
    <row r="365" spans="1:7" ht="15" x14ac:dyDescent="0.25">
      <c r="A365" s="320">
        <v>360</v>
      </c>
      <c r="B365" s="321" t="s">
        <v>1215</v>
      </c>
      <c r="C365" s="321" t="s">
        <v>1207</v>
      </c>
      <c r="D365" s="320" t="s">
        <v>747</v>
      </c>
      <c r="E365" s="322" t="s">
        <v>878</v>
      </c>
      <c r="F365" s="323" t="s">
        <v>1005</v>
      </c>
      <c r="G365" s="320"/>
    </row>
    <row r="366" spans="1:7" ht="15" x14ac:dyDescent="0.25">
      <c r="A366" s="320">
        <v>361</v>
      </c>
      <c r="B366" s="321" t="s">
        <v>1216</v>
      </c>
      <c r="C366" s="321" t="s">
        <v>1207</v>
      </c>
      <c r="D366" s="320" t="s">
        <v>747</v>
      </c>
      <c r="E366" s="322" t="s">
        <v>878</v>
      </c>
      <c r="F366" s="323" t="s">
        <v>1005</v>
      </c>
      <c r="G366" s="320"/>
    </row>
    <row r="367" spans="1:7" ht="15" x14ac:dyDescent="0.25">
      <c r="A367" s="320">
        <v>362</v>
      </c>
      <c r="B367" s="321" t="s">
        <v>1217</v>
      </c>
      <c r="C367" s="321" t="s">
        <v>1207</v>
      </c>
      <c r="D367" s="320" t="s">
        <v>747</v>
      </c>
      <c r="E367" s="322" t="s">
        <v>878</v>
      </c>
      <c r="F367" s="323" t="s">
        <v>1005</v>
      </c>
      <c r="G367" s="320"/>
    </row>
    <row r="368" spans="1:7" ht="15" x14ac:dyDescent="0.25">
      <c r="A368" s="320">
        <v>363</v>
      </c>
      <c r="B368" s="321" t="s">
        <v>1218</v>
      </c>
      <c r="C368" s="321" t="s">
        <v>1207</v>
      </c>
      <c r="D368" s="320" t="s">
        <v>747</v>
      </c>
      <c r="E368" s="322" t="s">
        <v>878</v>
      </c>
      <c r="F368" s="323" t="s">
        <v>1005</v>
      </c>
      <c r="G368" s="320"/>
    </row>
    <row r="369" spans="1:7" ht="15" x14ac:dyDescent="0.25">
      <c r="A369" s="320">
        <v>364</v>
      </c>
      <c r="B369" s="321" t="s">
        <v>1219</v>
      </c>
      <c r="C369" s="321" t="s">
        <v>1207</v>
      </c>
      <c r="D369" s="320" t="s">
        <v>747</v>
      </c>
      <c r="E369" s="322" t="s">
        <v>878</v>
      </c>
      <c r="F369" s="323" t="s">
        <v>1005</v>
      </c>
      <c r="G369" s="320"/>
    </row>
    <row r="370" spans="1:7" ht="15" x14ac:dyDescent="0.25">
      <c r="A370" s="320">
        <v>365</v>
      </c>
      <c r="B370" s="321" t="s">
        <v>1220</v>
      </c>
      <c r="C370" s="321" t="s">
        <v>1207</v>
      </c>
      <c r="D370" s="320" t="s">
        <v>747</v>
      </c>
      <c r="E370" s="322" t="s">
        <v>878</v>
      </c>
      <c r="F370" s="323" t="s">
        <v>1005</v>
      </c>
      <c r="G370" s="320"/>
    </row>
    <row r="371" spans="1:7" ht="15" x14ac:dyDescent="0.25">
      <c r="A371" s="320">
        <v>366</v>
      </c>
      <c r="B371" s="321" t="s">
        <v>1221</v>
      </c>
      <c r="C371" s="321" t="s">
        <v>1222</v>
      </c>
      <c r="D371" s="320" t="s">
        <v>747</v>
      </c>
      <c r="E371" s="322" t="s">
        <v>878</v>
      </c>
      <c r="F371" s="323" t="s">
        <v>1005</v>
      </c>
      <c r="G371" s="320"/>
    </row>
    <row r="372" spans="1:7" ht="15" x14ac:dyDescent="0.25">
      <c r="A372" s="320">
        <v>367</v>
      </c>
      <c r="B372" s="321" t="s">
        <v>1223</v>
      </c>
      <c r="C372" s="321" t="s">
        <v>1224</v>
      </c>
      <c r="D372" s="320" t="s">
        <v>747</v>
      </c>
      <c r="E372" s="322" t="s">
        <v>878</v>
      </c>
      <c r="F372" s="323" t="s">
        <v>1005</v>
      </c>
      <c r="G372" s="320"/>
    </row>
    <row r="373" spans="1:7" ht="15" x14ac:dyDescent="0.25">
      <c r="A373" s="320">
        <v>368</v>
      </c>
      <c r="B373" s="321" t="s">
        <v>1225</v>
      </c>
      <c r="C373" s="321" t="s">
        <v>1207</v>
      </c>
      <c r="D373" s="320" t="s">
        <v>747</v>
      </c>
      <c r="E373" s="322" t="s">
        <v>878</v>
      </c>
      <c r="F373" s="323" t="s">
        <v>1005</v>
      </c>
      <c r="G373" s="320"/>
    </row>
    <row r="374" spans="1:7" ht="15" x14ac:dyDescent="0.25">
      <c r="A374" s="320">
        <v>369</v>
      </c>
      <c r="B374" s="321" t="s">
        <v>1226</v>
      </c>
      <c r="C374" s="321" t="s">
        <v>1207</v>
      </c>
      <c r="D374" s="320" t="s">
        <v>747</v>
      </c>
      <c r="E374" s="322" t="s">
        <v>878</v>
      </c>
      <c r="F374" s="323" t="s">
        <v>1005</v>
      </c>
      <c r="G374" s="320"/>
    </row>
    <row r="375" spans="1:7" ht="15" x14ac:dyDescent="0.25">
      <c r="A375" s="320">
        <v>370</v>
      </c>
      <c r="B375" s="321" t="s">
        <v>1227</v>
      </c>
      <c r="C375" s="321" t="s">
        <v>1207</v>
      </c>
      <c r="D375" s="320" t="s">
        <v>747</v>
      </c>
      <c r="E375" s="322" t="s">
        <v>878</v>
      </c>
      <c r="F375" s="323" t="s">
        <v>1005</v>
      </c>
      <c r="G375" s="320"/>
    </row>
    <row r="376" spans="1:7" ht="15" x14ac:dyDescent="0.25">
      <c r="A376" s="320">
        <v>371</v>
      </c>
      <c r="B376" s="321" t="s">
        <v>1228</v>
      </c>
      <c r="C376" s="321" t="s">
        <v>1207</v>
      </c>
      <c r="D376" s="320" t="s">
        <v>747</v>
      </c>
      <c r="E376" s="322" t="s">
        <v>878</v>
      </c>
      <c r="F376" s="323" t="s">
        <v>1005</v>
      </c>
      <c r="G376" s="320"/>
    </row>
    <row r="377" spans="1:7" ht="15" x14ac:dyDescent="0.25">
      <c r="A377" s="320">
        <v>372</v>
      </c>
      <c r="B377" s="321" t="s">
        <v>1229</v>
      </c>
      <c r="C377" s="321" t="s">
        <v>1207</v>
      </c>
      <c r="D377" s="320" t="s">
        <v>747</v>
      </c>
      <c r="E377" s="322" t="s">
        <v>878</v>
      </c>
      <c r="F377" s="323" t="s">
        <v>1005</v>
      </c>
      <c r="G377" s="320"/>
    </row>
    <row r="378" spans="1:7" ht="15" x14ac:dyDescent="0.25">
      <c r="A378" s="320">
        <v>373</v>
      </c>
      <c r="B378" s="321" t="s">
        <v>1230</v>
      </c>
      <c r="C378" s="321" t="s">
        <v>1207</v>
      </c>
      <c r="D378" s="320" t="s">
        <v>747</v>
      </c>
      <c r="E378" s="322" t="s">
        <v>878</v>
      </c>
      <c r="F378" s="323" t="s">
        <v>1005</v>
      </c>
      <c r="G378" s="320"/>
    </row>
    <row r="379" spans="1:7" ht="15" x14ac:dyDescent="0.25">
      <c r="A379" s="320">
        <v>374</v>
      </c>
      <c r="B379" s="321" t="s">
        <v>1231</v>
      </c>
      <c r="C379" s="321" t="s">
        <v>1207</v>
      </c>
      <c r="D379" s="320" t="s">
        <v>747</v>
      </c>
      <c r="E379" s="322" t="s">
        <v>878</v>
      </c>
      <c r="F379" s="323" t="s">
        <v>1005</v>
      </c>
      <c r="G379" s="320"/>
    </row>
    <row r="380" spans="1:7" ht="15" x14ac:dyDescent="0.25">
      <c r="A380" s="320">
        <v>375</v>
      </c>
      <c r="B380" s="321" t="s">
        <v>1232</v>
      </c>
      <c r="C380" s="321" t="s">
        <v>1207</v>
      </c>
      <c r="D380" s="320" t="s">
        <v>747</v>
      </c>
      <c r="E380" s="322" t="s">
        <v>878</v>
      </c>
      <c r="F380" s="323" t="s">
        <v>1005</v>
      </c>
      <c r="G380" s="320"/>
    </row>
    <row r="381" spans="1:7" ht="15" x14ac:dyDescent="0.25">
      <c r="A381" s="320">
        <v>376</v>
      </c>
      <c r="B381" s="321" t="s">
        <v>1233</v>
      </c>
      <c r="C381" s="321" t="s">
        <v>1164</v>
      </c>
      <c r="D381" s="320" t="s">
        <v>747</v>
      </c>
      <c r="E381" s="322" t="s">
        <v>782</v>
      </c>
      <c r="F381" s="323" t="s">
        <v>783</v>
      </c>
      <c r="G381" s="320"/>
    </row>
    <row r="382" spans="1:7" ht="15" x14ac:dyDescent="0.25">
      <c r="A382" s="320">
        <v>377</v>
      </c>
      <c r="B382" s="321" t="s">
        <v>1234</v>
      </c>
      <c r="C382" s="321" t="s">
        <v>1164</v>
      </c>
      <c r="D382" s="320" t="s">
        <v>747</v>
      </c>
      <c r="E382" s="322" t="s">
        <v>878</v>
      </c>
      <c r="F382" s="323" t="s">
        <v>1235</v>
      </c>
      <c r="G382" s="320"/>
    </row>
    <row r="383" spans="1:7" ht="15" x14ac:dyDescent="0.25">
      <c r="A383" s="320">
        <v>378</v>
      </c>
      <c r="B383" s="321" t="s">
        <v>1236</v>
      </c>
      <c r="C383" s="321" t="s">
        <v>1237</v>
      </c>
      <c r="D383" s="320" t="s">
        <v>747</v>
      </c>
      <c r="E383" s="322" t="s">
        <v>1238</v>
      </c>
      <c r="F383" s="323" t="s">
        <v>1239</v>
      </c>
      <c r="G383" s="320"/>
    </row>
    <row r="384" spans="1:7" ht="15" x14ac:dyDescent="0.25">
      <c r="A384" s="320">
        <v>379</v>
      </c>
      <c r="B384" s="321" t="s">
        <v>1240</v>
      </c>
      <c r="C384" s="321" t="s">
        <v>1241</v>
      </c>
      <c r="D384" s="320" t="s">
        <v>747</v>
      </c>
      <c r="E384" s="322" t="s">
        <v>1242</v>
      </c>
      <c r="F384" s="323" t="s">
        <v>1243</v>
      </c>
      <c r="G384" s="320"/>
    </row>
    <row r="385" spans="1:7" ht="15" x14ac:dyDescent="0.25">
      <c r="A385" s="320">
        <v>380</v>
      </c>
      <c r="B385" s="321" t="s">
        <v>1244</v>
      </c>
      <c r="C385" s="321" t="s">
        <v>1245</v>
      </c>
      <c r="D385" s="320" t="s">
        <v>747</v>
      </c>
      <c r="E385" s="322" t="s">
        <v>878</v>
      </c>
      <c r="F385" s="323" t="s">
        <v>1005</v>
      </c>
      <c r="G385" s="320"/>
    </row>
    <row r="386" spans="1:7" ht="15" x14ac:dyDescent="0.25">
      <c r="A386" s="320">
        <v>381</v>
      </c>
      <c r="B386" s="321" t="s">
        <v>1246</v>
      </c>
      <c r="C386" s="321" t="s">
        <v>1245</v>
      </c>
      <c r="D386" s="320" t="s">
        <v>747</v>
      </c>
      <c r="E386" s="322" t="s">
        <v>878</v>
      </c>
      <c r="F386" s="323" t="s">
        <v>1005</v>
      </c>
      <c r="G386" s="320"/>
    </row>
    <row r="387" spans="1:7" ht="15" x14ac:dyDescent="0.25">
      <c r="A387" s="320">
        <v>382</v>
      </c>
      <c r="B387" s="321" t="s">
        <v>1247</v>
      </c>
      <c r="C387" s="321" t="s">
        <v>1245</v>
      </c>
      <c r="D387" s="320" t="s">
        <v>855</v>
      </c>
      <c r="E387" s="322" t="s">
        <v>1248</v>
      </c>
      <c r="F387" s="323" t="s">
        <v>1249</v>
      </c>
      <c r="G387" s="320"/>
    </row>
    <row r="388" spans="1:7" ht="15" x14ac:dyDescent="0.25">
      <c r="A388" s="320">
        <v>383</v>
      </c>
      <c r="B388" s="321" t="s">
        <v>1250</v>
      </c>
      <c r="C388" s="321" t="s">
        <v>1245</v>
      </c>
      <c r="D388" s="320" t="s">
        <v>855</v>
      </c>
      <c r="E388" s="322" t="s">
        <v>1248</v>
      </c>
      <c r="F388" s="323" t="s">
        <v>856</v>
      </c>
      <c r="G388" s="320"/>
    </row>
    <row r="389" spans="1:7" ht="15" x14ac:dyDescent="0.25">
      <c r="A389" s="320">
        <v>384</v>
      </c>
      <c r="B389" s="321" t="s">
        <v>1251</v>
      </c>
      <c r="C389" s="321" t="s">
        <v>1252</v>
      </c>
      <c r="D389" s="320" t="s">
        <v>855</v>
      </c>
      <c r="E389" s="322" t="s">
        <v>1248</v>
      </c>
      <c r="F389" s="323" t="s">
        <v>856</v>
      </c>
      <c r="G389" s="320"/>
    </row>
    <row r="390" spans="1:7" ht="15" x14ac:dyDescent="0.25">
      <c r="A390" s="320">
        <v>385</v>
      </c>
      <c r="B390" s="321" t="s">
        <v>1253</v>
      </c>
      <c r="C390" s="321" t="s">
        <v>1245</v>
      </c>
      <c r="D390" s="320" t="s">
        <v>855</v>
      </c>
      <c r="E390" s="322" t="s">
        <v>1248</v>
      </c>
      <c r="F390" s="323" t="s">
        <v>856</v>
      </c>
      <c r="G390" s="320"/>
    </row>
    <row r="391" spans="1:7" ht="15" x14ac:dyDescent="0.25">
      <c r="A391" s="320">
        <v>386</v>
      </c>
      <c r="B391" s="321" t="s">
        <v>1254</v>
      </c>
      <c r="C391" s="321" t="s">
        <v>1255</v>
      </c>
      <c r="D391" s="320" t="s">
        <v>747</v>
      </c>
      <c r="E391" s="322" t="s">
        <v>996</v>
      </c>
      <c r="F391" s="323" t="s">
        <v>998</v>
      </c>
      <c r="G391" s="320"/>
    </row>
    <row r="392" spans="1:7" ht="15" x14ac:dyDescent="0.25">
      <c r="A392" s="320">
        <v>387</v>
      </c>
      <c r="B392" s="321" t="s">
        <v>1256</v>
      </c>
      <c r="C392" s="321" t="s">
        <v>1257</v>
      </c>
      <c r="D392" s="320" t="s">
        <v>747</v>
      </c>
      <c r="E392" s="322" t="s">
        <v>1258</v>
      </c>
      <c r="F392" s="323" t="s">
        <v>1259</v>
      </c>
      <c r="G392" s="320"/>
    </row>
    <row r="393" spans="1:7" ht="15" x14ac:dyDescent="0.25">
      <c r="A393" s="320">
        <v>388</v>
      </c>
      <c r="B393" s="321" t="s">
        <v>1260</v>
      </c>
      <c r="C393" s="321" t="s">
        <v>1261</v>
      </c>
      <c r="D393" s="320" t="s">
        <v>747</v>
      </c>
      <c r="E393" s="322" t="s">
        <v>996</v>
      </c>
      <c r="F393" s="323" t="s">
        <v>998</v>
      </c>
      <c r="G393" s="320"/>
    </row>
    <row r="394" spans="1:7" ht="15" x14ac:dyDescent="0.25">
      <c r="A394" s="320">
        <v>389</v>
      </c>
      <c r="B394" s="321" t="s">
        <v>1262</v>
      </c>
      <c r="C394" s="321" t="s">
        <v>1261</v>
      </c>
      <c r="D394" s="320" t="s">
        <v>747</v>
      </c>
      <c r="E394" s="322" t="s">
        <v>901</v>
      </c>
      <c r="F394" s="323" t="s">
        <v>895</v>
      </c>
      <c r="G394" s="320"/>
    </row>
    <row r="395" spans="1:7" ht="15" x14ac:dyDescent="0.25">
      <c r="A395" s="320">
        <v>390</v>
      </c>
      <c r="B395" s="321" t="s">
        <v>1263</v>
      </c>
      <c r="C395" s="321" t="s">
        <v>1261</v>
      </c>
      <c r="D395" s="320" t="s">
        <v>747</v>
      </c>
      <c r="E395" s="322" t="s">
        <v>787</v>
      </c>
      <c r="F395" s="323" t="s">
        <v>788</v>
      </c>
      <c r="G395" s="320"/>
    </row>
    <row r="396" spans="1:7" ht="15" x14ac:dyDescent="0.25">
      <c r="A396" s="320">
        <v>391</v>
      </c>
      <c r="B396" s="321" t="s">
        <v>1264</v>
      </c>
      <c r="C396" s="321" t="s">
        <v>1265</v>
      </c>
      <c r="D396" s="320" t="s">
        <v>747</v>
      </c>
      <c r="E396" s="322" t="s">
        <v>1095</v>
      </c>
      <c r="F396" s="323" t="s">
        <v>1096</v>
      </c>
      <c r="G396" s="320"/>
    </row>
    <row r="397" spans="1:7" ht="15" x14ac:dyDescent="0.25">
      <c r="A397" s="320">
        <v>392</v>
      </c>
      <c r="B397" s="321" t="s">
        <v>1266</v>
      </c>
      <c r="C397" s="321" t="s">
        <v>1267</v>
      </c>
      <c r="D397" s="320" t="s">
        <v>747</v>
      </c>
      <c r="E397" s="322" t="s">
        <v>1092</v>
      </c>
      <c r="F397" s="323" t="s">
        <v>1093</v>
      </c>
      <c r="G397" s="320"/>
    </row>
    <row r="398" spans="1:7" ht="15" x14ac:dyDescent="0.25">
      <c r="A398" s="320">
        <v>393</v>
      </c>
      <c r="B398" s="321" t="s">
        <v>1268</v>
      </c>
      <c r="C398" s="321" t="s">
        <v>1269</v>
      </c>
      <c r="D398" s="320" t="s">
        <v>747</v>
      </c>
      <c r="E398" s="322" t="s">
        <v>1092</v>
      </c>
      <c r="F398" s="323" t="s">
        <v>1093</v>
      </c>
      <c r="G398" s="320"/>
    </row>
    <row r="399" spans="1:7" ht="15" x14ac:dyDescent="0.25">
      <c r="A399" s="320">
        <v>394</v>
      </c>
      <c r="B399" s="321" t="s">
        <v>1270</v>
      </c>
      <c r="C399" s="321" t="s">
        <v>1269</v>
      </c>
      <c r="D399" s="320" t="s">
        <v>747</v>
      </c>
      <c r="E399" s="322" t="s">
        <v>1095</v>
      </c>
      <c r="F399" s="323" t="s">
        <v>1096</v>
      </c>
      <c r="G399" s="320"/>
    </row>
    <row r="400" spans="1:7" ht="15" x14ac:dyDescent="0.25">
      <c r="A400" s="320">
        <v>395</v>
      </c>
      <c r="B400" s="321" t="s">
        <v>1271</v>
      </c>
      <c r="C400" s="321" t="s">
        <v>1272</v>
      </c>
      <c r="D400" s="320" t="s">
        <v>747</v>
      </c>
      <c r="E400" s="322" t="s">
        <v>894</v>
      </c>
      <c r="F400" s="323" t="s">
        <v>895</v>
      </c>
      <c r="G400" s="320"/>
    </row>
    <row r="401" spans="1:7" ht="15" x14ac:dyDescent="0.25">
      <c r="A401" s="320">
        <v>396</v>
      </c>
      <c r="B401" s="321" t="s">
        <v>1273</v>
      </c>
      <c r="C401" s="321" t="s">
        <v>1274</v>
      </c>
      <c r="D401" s="320" t="s">
        <v>747</v>
      </c>
      <c r="E401" s="322" t="s">
        <v>796</v>
      </c>
      <c r="F401" s="323" t="s">
        <v>797</v>
      </c>
      <c r="G401" s="320"/>
    </row>
    <row r="402" spans="1:7" ht="15" x14ac:dyDescent="0.25">
      <c r="A402" s="320">
        <v>397</v>
      </c>
      <c r="B402" s="321" t="s">
        <v>1275</v>
      </c>
      <c r="C402" s="321" t="s">
        <v>1276</v>
      </c>
      <c r="D402" s="320" t="s">
        <v>747</v>
      </c>
      <c r="E402" s="322" t="s">
        <v>796</v>
      </c>
      <c r="F402" s="323" t="s">
        <v>797</v>
      </c>
      <c r="G402" s="320"/>
    </row>
    <row r="403" spans="1:7" ht="15" x14ac:dyDescent="0.25">
      <c r="A403" s="320">
        <v>398</v>
      </c>
      <c r="B403" s="321" t="s">
        <v>1277</v>
      </c>
      <c r="C403" s="321" t="s">
        <v>1278</v>
      </c>
      <c r="D403" s="320" t="s">
        <v>747</v>
      </c>
      <c r="E403" s="322" t="s">
        <v>792</v>
      </c>
      <c r="F403" s="323" t="s">
        <v>793</v>
      </c>
      <c r="G403" s="320"/>
    </row>
    <row r="404" spans="1:7" ht="15" x14ac:dyDescent="0.25">
      <c r="A404" s="320">
        <v>399</v>
      </c>
      <c r="B404" s="321" t="s">
        <v>1279</v>
      </c>
      <c r="C404" s="321" t="s">
        <v>1280</v>
      </c>
      <c r="D404" s="320" t="s">
        <v>747</v>
      </c>
      <c r="E404" s="322" t="s">
        <v>792</v>
      </c>
      <c r="F404" s="323" t="s">
        <v>793</v>
      </c>
      <c r="G404" s="320"/>
    </row>
    <row r="405" spans="1:7" ht="15" x14ac:dyDescent="0.25">
      <c r="A405" s="320">
        <v>400</v>
      </c>
      <c r="B405" s="321" t="s">
        <v>1281</v>
      </c>
      <c r="C405" s="321" t="s">
        <v>1280</v>
      </c>
      <c r="D405" s="320" t="s">
        <v>747</v>
      </c>
      <c r="E405" s="322" t="s">
        <v>792</v>
      </c>
      <c r="F405" s="323" t="s">
        <v>793</v>
      </c>
      <c r="G405" s="320"/>
    </row>
    <row r="406" spans="1:7" ht="15" x14ac:dyDescent="0.25">
      <c r="A406" s="320">
        <v>401</v>
      </c>
      <c r="B406" s="321" t="s">
        <v>1282</v>
      </c>
      <c r="C406" s="321" t="s">
        <v>1280</v>
      </c>
      <c r="D406" s="320" t="s">
        <v>747</v>
      </c>
      <c r="E406" s="322" t="s">
        <v>792</v>
      </c>
      <c r="F406" s="323" t="s">
        <v>793</v>
      </c>
      <c r="G406" s="320"/>
    </row>
    <row r="407" spans="1:7" ht="15" x14ac:dyDescent="0.25">
      <c r="A407" s="320">
        <v>402</v>
      </c>
      <c r="B407" s="321" t="s">
        <v>1283</v>
      </c>
      <c r="C407" s="321" t="s">
        <v>1280</v>
      </c>
      <c r="D407" s="320" t="s">
        <v>747</v>
      </c>
      <c r="E407" s="322" t="s">
        <v>792</v>
      </c>
      <c r="F407" s="323" t="s">
        <v>793</v>
      </c>
      <c r="G407" s="320"/>
    </row>
    <row r="408" spans="1:7" ht="15" x14ac:dyDescent="0.25">
      <c r="A408" s="320">
        <v>403</v>
      </c>
      <c r="B408" s="321" t="s">
        <v>1284</v>
      </c>
      <c r="C408" s="321" t="s">
        <v>1280</v>
      </c>
      <c r="D408" s="320" t="s">
        <v>747</v>
      </c>
      <c r="E408" s="322" t="s">
        <v>792</v>
      </c>
      <c r="F408" s="323" t="s">
        <v>793</v>
      </c>
      <c r="G408" s="320"/>
    </row>
    <row r="409" spans="1:7" ht="15" x14ac:dyDescent="0.25">
      <c r="A409" s="320">
        <v>404</v>
      </c>
      <c r="B409" s="321" t="s">
        <v>1285</v>
      </c>
      <c r="C409" s="321" t="s">
        <v>1280</v>
      </c>
      <c r="D409" s="320" t="s">
        <v>747</v>
      </c>
      <c r="E409" s="322" t="s">
        <v>792</v>
      </c>
      <c r="F409" s="323" t="s">
        <v>793</v>
      </c>
      <c r="G409" s="320"/>
    </row>
    <row r="410" spans="1:7" ht="15" x14ac:dyDescent="0.25">
      <c r="A410" s="320">
        <v>405</v>
      </c>
      <c r="B410" s="321" t="s">
        <v>1286</v>
      </c>
      <c r="C410" s="321" t="s">
        <v>1280</v>
      </c>
      <c r="D410" s="320" t="s">
        <v>747</v>
      </c>
      <c r="E410" s="322" t="s">
        <v>792</v>
      </c>
      <c r="F410" s="323" t="s">
        <v>793</v>
      </c>
      <c r="G410" s="320"/>
    </row>
    <row r="411" spans="1:7" ht="15" x14ac:dyDescent="0.25">
      <c r="A411" s="320">
        <v>406</v>
      </c>
      <c r="B411" s="321" t="s">
        <v>1287</v>
      </c>
      <c r="C411" s="321" t="s">
        <v>1280</v>
      </c>
      <c r="D411" s="320" t="s">
        <v>747</v>
      </c>
      <c r="E411" s="322" t="s">
        <v>792</v>
      </c>
      <c r="F411" s="323" t="s">
        <v>793</v>
      </c>
      <c r="G411" s="320"/>
    </row>
    <row r="412" spans="1:7" ht="15" x14ac:dyDescent="0.25">
      <c r="A412" s="320">
        <v>407</v>
      </c>
      <c r="B412" s="321" t="s">
        <v>1288</v>
      </c>
      <c r="C412" s="321" t="s">
        <v>1280</v>
      </c>
      <c r="D412" s="320" t="s">
        <v>747</v>
      </c>
      <c r="E412" s="322" t="s">
        <v>792</v>
      </c>
      <c r="F412" s="323" t="s">
        <v>793</v>
      </c>
      <c r="G412" s="320"/>
    </row>
    <row r="413" spans="1:7" ht="15" x14ac:dyDescent="0.25">
      <c r="A413" s="320">
        <v>408</v>
      </c>
      <c r="B413" s="321" t="s">
        <v>1289</v>
      </c>
      <c r="C413" s="321" t="s">
        <v>1280</v>
      </c>
      <c r="D413" s="320" t="s">
        <v>747</v>
      </c>
      <c r="E413" s="322" t="s">
        <v>792</v>
      </c>
      <c r="F413" s="323" t="s">
        <v>793</v>
      </c>
      <c r="G413" s="320"/>
    </row>
    <row r="414" spans="1:7" ht="15" x14ac:dyDescent="0.25">
      <c r="A414" s="320">
        <v>409</v>
      </c>
      <c r="B414" s="321" t="s">
        <v>1290</v>
      </c>
      <c r="C414" s="321" t="s">
        <v>1280</v>
      </c>
      <c r="D414" s="320" t="s">
        <v>747</v>
      </c>
      <c r="E414" s="322" t="s">
        <v>792</v>
      </c>
      <c r="F414" s="323" t="s">
        <v>793</v>
      </c>
      <c r="G414" s="320"/>
    </row>
    <row r="415" spans="1:7" ht="15" x14ac:dyDescent="0.25">
      <c r="A415" s="320">
        <v>410</v>
      </c>
      <c r="B415" s="321" t="s">
        <v>1291</v>
      </c>
      <c r="C415" s="321" t="s">
        <v>1280</v>
      </c>
      <c r="D415" s="320" t="s">
        <v>747</v>
      </c>
      <c r="E415" s="322" t="s">
        <v>792</v>
      </c>
      <c r="F415" s="323" t="s">
        <v>793</v>
      </c>
      <c r="G415" s="320"/>
    </row>
    <row r="416" spans="1:7" ht="15" x14ac:dyDescent="0.25">
      <c r="A416" s="320">
        <v>411</v>
      </c>
      <c r="B416" s="321" t="s">
        <v>1292</v>
      </c>
      <c r="C416" s="321" t="s">
        <v>1293</v>
      </c>
      <c r="D416" s="320" t="s">
        <v>747</v>
      </c>
      <c r="E416" s="322" t="s">
        <v>787</v>
      </c>
      <c r="F416" s="323" t="s">
        <v>788</v>
      </c>
      <c r="G416" s="320"/>
    </row>
    <row r="417" spans="1:7" ht="15" x14ac:dyDescent="0.25">
      <c r="A417" s="320">
        <v>412</v>
      </c>
      <c r="B417" s="321" t="s">
        <v>1294</v>
      </c>
      <c r="C417" s="321" t="s">
        <v>1295</v>
      </c>
      <c r="D417" s="320" t="s">
        <v>747</v>
      </c>
      <c r="E417" s="322" t="s">
        <v>809</v>
      </c>
      <c r="F417" s="323" t="s">
        <v>810</v>
      </c>
      <c r="G417" s="320"/>
    </row>
    <row r="418" spans="1:7" ht="15" x14ac:dyDescent="0.25">
      <c r="A418" s="320">
        <v>413</v>
      </c>
      <c r="B418" s="321" t="s">
        <v>1296</v>
      </c>
      <c r="C418" s="321" t="s">
        <v>1295</v>
      </c>
      <c r="D418" s="320" t="s">
        <v>747</v>
      </c>
      <c r="E418" s="322" t="s">
        <v>818</v>
      </c>
      <c r="F418" s="323" t="s">
        <v>819</v>
      </c>
      <c r="G418" s="320"/>
    </row>
    <row r="419" spans="1:7" ht="15" x14ac:dyDescent="0.25">
      <c r="A419" s="320">
        <v>414</v>
      </c>
      <c r="B419" s="321" t="s">
        <v>1297</v>
      </c>
      <c r="C419" s="321" t="s">
        <v>1295</v>
      </c>
      <c r="D419" s="320" t="s">
        <v>747</v>
      </c>
      <c r="E419" s="322" t="s">
        <v>792</v>
      </c>
      <c r="F419" s="323" t="s">
        <v>793</v>
      </c>
      <c r="G419" s="320"/>
    </row>
    <row r="420" spans="1:7" ht="15" x14ac:dyDescent="0.25">
      <c r="A420" s="320">
        <v>415</v>
      </c>
      <c r="B420" s="321" t="s">
        <v>1298</v>
      </c>
      <c r="C420" s="321" t="s">
        <v>1299</v>
      </c>
      <c r="D420" s="320" t="s">
        <v>747</v>
      </c>
      <c r="E420" s="322" t="s">
        <v>894</v>
      </c>
      <c r="F420" s="323" t="s">
        <v>895</v>
      </c>
      <c r="G420" s="320"/>
    </row>
    <row r="421" spans="1:7" ht="15" x14ac:dyDescent="0.25">
      <c r="A421" s="320">
        <v>416</v>
      </c>
      <c r="B421" s="321" t="s">
        <v>1300</v>
      </c>
      <c r="C421" s="321" t="s">
        <v>1299</v>
      </c>
      <c r="D421" s="320" t="s">
        <v>747</v>
      </c>
      <c r="E421" s="322" t="s">
        <v>894</v>
      </c>
      <c r="F421" s="323" t="s">
        <v>895</v>
      </c>
      <c r="G421" s="320"/>
    </row>
    <row r="422" spans="1:7" ht="15" x14ac:dyDescent="0.25">
      <c r="A422" s="320">
        <v>417</v>
      </c>
      <c r="B422" s="321" t="s">
        <v>1301</v>
      </c>
      <c r="C422" s="321" t="s">
        <v>1302</v>
      </c>
      <c r="D422" s="320" t="s">
        <v>747</v>
      </c>
      <c r="E422" s="322" t="s">
        <v>787</v>
      </c>
      <c r="F422" s="323" t="s">
        <v>788</v>
      </c>
      <c r="G422" s="320"/>
    </row>
    <row r="423" spans="1:7" ht="15" x14ac:dyDescent="0.25">
      <c r="A423" s="320">
        <v>418</v>
      </c>
      <c r="B423" s="321" t="s">
        <v>1303</v>
      </c>
      <c r="C423" s="321" t="s">
        <v>1302</v>
      </c>
      <c r="D423" s="320" t="s">
        <v>747</v>
      </c>
      <c r="E423" s="322" t="s">
        <v>805</v>
      </c>
      <c r="F423" s="323" t="s">
        <v>751</v>
      </c>
      <c r="G423" s="320"/>
    </row>
    <row r="424" spans="1:7" ht="15" x14ac:dyDescent="0.25">
      <c r="A424" s="320">
        <v>419</v>
      </c>
      <c r="B424" s="321" t="s">
        <v>1304</v>
      </c>
      <c r="C424" s="321" t="s">
        <v>1302</v>
      </c>
      <c r="D424" s="320" t="s">
        <v>747</v>
      </c>
      <c r="E424" s="322" t="s">
        <v>792</v>
      </c>
      <c r="F424" s="323" t="s">
        <v>793</v>
      </c>
      <c r="G424" s="320"/>
    </row>
    <row r="425" spans="1:7" ht="15" x14ac:dyDescent="0.25">
      <c r="A425" s="320">
        <v>420</v>
      </c>
      <c r="B425" s="321" t="s">
        <v>1305</v>
      </c>
      <c r="C425" s="321" t="s">
        <v>1306</v>
      </c>
      <c r="D425" s="320" t="s">
        <v>747</v>
      </c>
      <c r="E425" s="322" t="s">
        <v>894</v>
      </c>
      <c r="F425" s="323" t="s">
        <v>895</v>
      </c>
      <c r="G425" s="320"/>
    </row>
    <row r="426" spans="1:7" ht="15" x14ac:dyDescent="0.25">
      <c r="A426" s="320">
        <v>421</v>
      </c>
      <c r="B426" s="321" t="s">
        <v>1307</v>
      </c>
      <c r="C426" s="321" t="s">
        <v>1308</v>
      </c>
      <c r="D426" s="320" t="s">
        <v>747</v>
      </c>
      <c r="E426" s="322" t="s">
        <v>867</v>
      </c>
      <c r="F426" s="323" t="s">
        <v>1045</v>
      </c>
      <c r="G426" s="320"/>
    </row>
    <row r="427" spans="1:7" ht="15" x14ac:dyDescent="0.25">
      <c r="A427" s="320">
        <v>422</v>
      </c>
      <c r="B427" s="321" t="s">
        <v>1309</v>
      </c>
      <c r="C427" s="321" t="s">
        <v>1310</v>
      </c>
      <c r="D427" s="320" t="s">
        <v>747</v>
      </c>
      <c r="E427" s="322" t="s">
        <v>867</v>
      </c>
      <c r="F427" s="323" t="s">
        <v>1045</v>
      </c>
      <c r="G427" s="320"/>
    </row>
    <row r="428" spans="1:7" ht="15" x14ac:dyDescent="0.25">
      <c r="A428" s="320">
        <v>423</v>
      </c>
      <c r="B428" s="321" t="s">
        <v>1311</v>
      </c>
      <c r="C428" s="321" t="s">
        <v>1312</v>
      </c>
      <c r="D428" s="320" t="s">
        <v>747</v>
      </c>
      <c r="E428" s="322" t="s">
        <v>1258</v>
      </c>
      <c r="F428" s="323" t="s">
        <v>1259</v>
      </c>
      <c r="G428" s="320"/>
    </row>
    <row r="429" spans="1:7" ht="15" x14ac:dyDescent="0.25">
      <c r="A429" s="320">
        <v>424</v>
      </c>
      <c r="B429" s="321" t="s">
        <v>1313</v>
      </c>
      <c r="C429" s="321" t="s">
        <v>1314</v>
      </c>
      <c r="D429" s="320" t="s">
        <v>747</v>
      </c>
      <c r="E429" s="322" t="s">
        <v>867</v>
      </c>
      <c r="F429" s="323" t="s">
        <v>1045</v>
      </c>
      <c r="G429" s="320"/>
    </row>
    <row r="430" spans="1:7" ht="15" x14ac:dyDescent="0.25">
      <c r="A430" s="320">
        <v>425</v>
      </c>
      <c r="B430" s="321" t="s">
        <v>1315</v>
      </c>
      <c r="C430" s="321" t="s">
        <v>1314</v>
      </c>
      <c r="D430" s="320" t="s">
        <v>747</v>
      </c>
      <c r="E430" s="322" t="s">
        <v>1238</v>
      </c>
      <c r="F430" s="323" t="s">
        <v>1239</v>
      </c>
      <c r="G430" s="320"/>
    </row>
    <row r="431" spans="1:7" ht="15" x14ac:dyDescent="0.25">
      <c r="A431" s="320">
        <v>426</v>
      </c>
      <c r="B431" s="321" t="s">
        <v>1316</v>
      </c>
      <c r="C431" s="321" t="s">
        <v>1317</v>
      </c>
      <c r="D431" s="320" t="s">
        <v>747</v>
      </c>
      <c r="E431" s="322" t="s">
        <v>787</v>
      </c>
      <c r="F431" s="323" t="s">
        <v>788</v>
      </c>
      <c r="G431" s="320"/>
    </row>
    <row r="432" spans="1:7" ht="15" x14ac:dyDescent="0.25">
      <c r="A432" s="320">
        <v>427</v>
      </c>
      <c r="B432" s="321" t="s">
        <v>1318</v>
      </c>
      <c r="C432" s="321" t="s">
        <v>1319</v>
      </c>
      <c r="D432" s="320" t="s">
        <v>747</v>
      </c>
      <c r="E432" s="322" t="s">
        <v>1092</v>
      </c>
      <c r="F432" s="323" t="s">
        <v>1093</v>
      </c>
      <c r="G432" s="320"/>
    </row>
    <row r="433" spans="1:7" ht="15" x14ac:dyDescent="0.25">
      <c r="A433" s="320">
        <v>428</v>
      </c>
      <c r="B433" s="321" t="s">
        <v>1320</v>
      </c>
      <c r="C433" s="321" t="s">
        <v>1321</v>
      </c>
      <c r="D433" s="320" t="s">
        <v>747</v>
      </c>
      <c r="E433" s="322" t="s">
        <v>894</v>
      </c>
      <c r="F433" s="323" t="s">
        <v>895</v>
      </c>
      <c r="G433" s="320"/>
    </row>
    <row r="434" spans="1:7" ht="15" x14ac:dyDescent="0.25">
      <c r="A434" s="320">
        <v>429</v>
      </c>
      <c r="B434" s="321" t="s">
        <v>1322</v>
      </c>
      <c r="C434" s="321" t="s">
        <v>1321</v>
      </c>
      <c r="D434" s="320" t="s">
        <v>747</v>
      </c>
      <c r="E434" s="322" t="s">
        <v>894</v>
      </c>
      <c r="F434" s="323" t="s">
        <v>895</v>
      </c>
      <c r="G434" s="320"/>
    </row>
    <row r="435" spans="1:7" ht="15" x14ac:dyDescent="0.25">
      <c r="A435" s="320">
        <v>430</v>
      </c>
      <c r="B435" s="321" t="s">
        <v>1323</v>
      </c>
      <c r="C435" s="321" t="s">
        <v>1324</v>
      </c>
      <c r="D435" s="320" t="s">
        <v>747</v>
      </c>
      <c r="E435" s="322" t="s">
        <v>818</v>
      </c>
      <c r="F435" s="323" t="s">
        <v>819</v>
      </c>
      <c r="G435" s="320"/>
    </row>
    <row r="436" spans="1:7" ht="15" x14ac:dyDescent="0.25">
      <c r="A436" s="320">
        <v>431</v>
      </c>
      <c r="B436" s="321" t="s">
        <v>1325</v>
      </c>
      <c r="C436" s="321" t="s">
        <v>1326</v>
      </c>
      <c r="D436" s="320" t="s">
        <v>747</v>
      </c>
      <c r="E436" s="322" t="s">
        <v>782</v>
      </c>
      <c r="F436" s="323" t="s">
        <v>783</v>
      </c>
      <c r="G436" s="320"/>
    </row>
    <row r="437" spans="1:7" ht="15" x14ac:dyDescent="0.25">
      <c r="A437" s="320">
        <v>432</v>
      </c>
      <c r="B437" s="321" t="s">
        <v>1327</v>
      </c>
      <c r="C437" s="321" t="s">
        <v>1328</v>
      </c>
      <c r="D437" s="320" t="s">
        <v>747</v>
      </c>
      <c r="E437" s="322" t="s">
        <v>805</v>
      </c>
      <c r="F437" s="323" t="s">
        <v>751</v>
      </c>
      <c r="G437" s="320"/>
    </row>
    <row r="438" spans="1:7" ht="15" x14ac:dyDescent="0.25">
      <c r="A438" s="320">
        <v>433</v>
      </c>
      <c r="B438" s="321" t="s">
        <v>1329</v>
      </c>
      <c r="C438" s="321" t="s">
        <v>1330</v>
      </c>
      <c r="D438" s="320" t="s">
        <v>855</v>
      </c>
      <c r="E438" s="322" t="s">
        <v>801</v>
      </c>
      <c r="F438" s="323" t="s">
        <v>857</v>
      </c>
      <c r="G438" s="320"/>
    </row>
    <row r="439" spans="1:7" ht="15" x14ac:dyDescent="0.25">
      <c r="A439" s="320">
        <v>434</v>
      </c>
      <c r="B439" s="321" t="s">
        <v>1331</v>
      </c>
      <c r="C439" s="321" t="s">
        <v>1332</v>
      </c>
      <c r="D439" s="320" t="s">
        <v>747</v>
      </c>
      <c r="E439" s="322" t="s">
        <v>988</v>
      </c>
      <c r="F439" s="323" t="s">
        <v>989</v>
      </c>
      <c r="G439" s="320"/>
    </row>
    <row r="440" spans="1:7" ht="15" x14ac:dyDescent="0.25">
      <c r="A440" s="320">
        <v>435</v>
      </c>
      <c r="B440" s="321" t="s">
        <v>1333</v>
      </c>
      <c r="C440" s="321" t="s">
        <v>1334</v>
      </c>
      <c r="D440" s="320" t="s">
        <v>747</v>
      </c>
      <c r="E440" s="322" t="s">
        <v>787</v>
      </c>
      <c r="F440" s="323" t="s">
        <v>788</v>
      </c>
      <c r="G440" s="320"/>
    </row>
    <row r="441" spans="1:7" ht="15" x14ac:dyDescent="0.25">
      <c r="A441" s="320">
        <v>436</v>
      </c>
      <c r="B441" s="321" t="s">
        <v>1335</v>
      </c>
      <c r="C441" s="321" t="s">
        <v>1334</v>
      </c>
      <c r="D441" s="320" t="s">
        <v>747</v>
      </c>
      <c r="E441" s="322" t="s">
        <v>787</v>
      </c>
      <c r="F441" s="323" t="s">
        <v>788</v>
      </c>
      <c r="G441" s="320"/>
    </row>
    <row r="442" spans="1:7" ht="15" x14ac:dyDescent="0.25">
      <c r="A442" s="320">
        <v>437</v>
      </c>
      <c r="B442" s="321" t="s">
        <v>1336</v>
      </c>
      <c r="C442" s="321" t="s">
        <v>1334</v>
      </c>
      <c r="D442" s="320" t="s">
        <v>747</v>
      </c>
      <c r="E442" s="322" t="s">
        <v>787</v>
      </c>
      <c r="F442" s="323" t="s">
        <v>788</v>
      </c>
      <c r="G442" s="320"/>
    </row>
    <row r="443" spans="1:7" ht="15" x14ac:dyDescent="0.25">
      <c r="A443" s="320">
        <v>438</v>
      </c>
      <c r="B443" s="321" t="s">
        <v>1337</v>
      </c>
      <c r="C443" s="321" t="s">
        <v>1334</v>
      </c>
      <c r="D443" s="320" t="s">
        <v>747</v>
      </c>
      <c r="E443" s="322" t="s">
        <v>787</v>
      </c>
      <c r="F443" s="323" t="s">
        <v>788</v>
      </c>
      <c r="G443" s="320"/>
    </row>
    <row r="444" spans="1:7" ht="15" x14ac:dyDescent="0.25">
      <c r="A444" s="320">
        <v>439</v>
      </c>
      <c r="B444" s="321" t="s">
        <v>1338</v>
      </c>
      <c r="C444" s="321" t="s">
        <v>1334</v>
      </c>
      <c r="D444" s="320" t="s">
        <v>747</v>
      </c>
      <c r="E444" s="322" t="s">
        <v>787</v>
      </c>
      <c r="F444" s="323" t="s">
        <v>788</v>
      </c>
      <c r="G444" s="320"/>
    </row>
    <row r="445" spans="1:7" ht="15" x14ac:dyDescent="0.25">
      <c r="A445" s="320">
        <v>440</v>
      </c>
      <c r="B445" s="321" t="s">
        <v>1339</v>
      </c>
      <c r="C445" s="321" t="s">
        <v>1334</v>
      </c>
      <c r="D445" s="320" t="s">
        <v>747</v>
      </c>
      <c r="E445" s="322" t="s">
        <v>787</v>
      </c>
      <c r="F445" s="323" t="s">
        <v>788</v>
      </c>
      <c r="G445" s="320"/>
    </row>
    <row r="446" spans="1:7" ht="15" x14ac:dyDescent="0.25">
      <c r="A446" s="320">
        <v>441</v>
      </c>
      <c r="B446" s="321" t="s">
        <v>1340</v>
      </c>
      <c r="C446" s="321" t="s">
        <v>1334</v>
      </c>
      <c r="D446" s="320" t="s">
        <v>747</v>
      </c>
      <c r="E446" s="322" t="s">
        <v>787</v>
      </c>
      <c r="F446" s="323" t="s">
        <v>788</v>
      </c>
      <c r="G446" s="320"/>
    </row>
    <row r="447" spans="1:7" ht="15" x14ac:dyDescent="0.25">
      <c r="A447" s="320">
        <v>442</v>
      </c>
      <c r="B447" s="321" t="s">
        <v>1341</v>
      </c>
      <c r="C447" s="321" t="s">
        <v>1334</v>
      </c>
      <c r="D447" s="320" t="s">
        <v>747</v>
      </c>
      <c r="E447" s="322" t="s">
        <v>787</v>
      </c>
      <c r="F447" s="323" t="s">
        <v>788</v>
      </c>
      <c r="G447" s="320"/>
    </row>
    <row r="448" spans="1:7" ht="15" x14ac:dyDescent="0.25">
      <c r="A448" s="320">
        <v>443</v>
      </c>
      <c r="B448" s="321" t="s">
        <v>1342</v>
      </c>
      <c r="C448" s="321" t="s">
        <v>1334</v>
      </c>
      <c r="D448" s="320" t="s">
        <v>747</v>
      </c>
      <c r="E448" s="322" t="s">
        <v>787</v>
      </c>
      <c r="F448" s="323" t="s">
        <v>788</v>
      </c>
      <c r="G448" s="320"/>
    </row>
    <row r="449" spans="1:7" ht="15" x14ac:dyDescent="0.25">
      <c r="A449" s="320">
        <v>444</v>
      </c>
      <c r="B449" s="321" t="s">
        <v>1343</v>
      </c>
      <c r="C449" s="321" t="s">
        <v>1334</v>
      </c>
      <c r="D449" s="320" t="s">
        <v>747</v>
      </c>
      <c r="E449" s="322" t="s">
        <v>787</v>
      </c>
      <c r="F449" s="323" t="s">
        <v>788</v>
      </c>
      <c r="G449" s="320"/>
    </row>
    <row r="450" spans="1:7" ht="15" x14ac:dyDescent="0.25">
      <c r="A450" s="320">
        <v>445</v>
      </c>
      <c r="B450" s="321" t="s">
        <v>1344</v>
      </c>
      <c r="C450" s="321" t="s">
        <v>1334</v>
      </c>
      <c r="D450" s="320" t="s">
        <v>747</v>
      </c>
      <c r="E450" s="322" t="s">
        <v>787</v>
      </c>
      <c r="F450" s="323" t="s">
        <v>788</v>
      </c>
      <c r="G450" s="320"/>
    </row>
    <row r="451" spans="1:7" ht="15" x14ac:dyDescent="0.25">
      <c r="A451" s="320">
        <v>446</v>
      </c>
      <c r="B451" s="321" t="s">
        <v>1345</v>
      </c>
      <c r="C451" s="321" t="s">
        <v>1334</v>
      </c>
      <c r="D451" s="320" t="s">
        <v>747</v>
      </c>
      <c r="E451" s="322" t="s">
        <v>787</v>
      </c>
      <c r="F451" s="323" t="s">
        <v>788</v>
      </c>
      <c r="G451" s="320"/>
    </row>
    <row r="452" spans="1:7" ht="15" x14ac:dyDescent="0.25">
      <c r="A452" s="320">
        <v>447</v>
      </c>
      <c r="B452" s="321" t="s">
        <v>1346</v>
      </c>
      <c r="C452" s="321" t="s">
        <v>1334</v>
      </c>
      <c r="D452" s="320" t="s">
        <v>747</v>
      </c>
      <c r="E452" s="322" t="s">
        <v>787</v>
      </c>
      <c r="F452" s="323" t="s">
        <v>788</v>
      </c>
      <c r="G452" s="320"/>
    </row>
    <row r="453" spans="1:7" ht="15" x14ac:dyDescent="0.25">
      <c r="A453" s="320">
        <v>448</v>
      </c>
      <c r="B453" s="321" t="s">
        <v>1347</v>
      </c>
      <c r="C453" s="321" t="s">
        <v>1334</v>
      </c>
      <c r="D453" s="320" t="s">
        <v>747</v>
      </c>
      <c r="E453" s="322" t="s">
        <v>787</v>
      </c>
      <c r="F453" s="323" t="s">
        <v>788</v>
      </c>
      <c r="G453" s="320"/>
    </row>
    <row r="454" spans="1:7" ht="15" x14ac:dyDescent="0.25">
      <c r="A454" s="320">
        <v>449</v>
      </c>
      <c r="B454" s="321" t="s">
        <v>1348</v>
      </c>
      <c r="C454" s="321" t="s">
        <v>1334</v>
      </c>
      <c r="D454" s="320" t="s">
        <v>747</v>
      </c>
      <c r="E454" s="322" t="s">
        <v>787</v>
      </c>
      <c r="F454" s="323" t="s">
        <v>788</v>
      </c>
      <c r="G454" s="320"/>
    </row>
    <row r="455" spans="1:7" ht="15" x14ac:dyDescent="0.25">
      <c r="A455" s="320">
        <v>450</v>
      </c>
      <c r="B455" s="321" t="s">
        <v>1349</v>
      </c>
      <c r="C455" s="321" t="s">
        <v>1334</v>
      </c>
      <c r="D455" s="320" t="s">
        <v>747</v>
      </c>
      <c r="E455" s="322" t="s">
        <v>787</v>
      </c>
      <c r="F455" s="323" t="s">
        <v>788</v>
      </c>
      <c r="G455" s="320"/>
    </row>
    <row r="456" spans="1:7" ht="15" x14ac:dyDescent="0.25">
      <c r="A456" s="320">
        <v>451</v>
      </c>
      <c r="B456" s="321" t="s">
        <v>1350</v>
      </c>
      <c r="C456" s="321" t="s">
        <v>1334</v>
      </c>
      <c r="D456" s="320" t="s">
        <v>747</v>
      </c>
      <c r="E456" s="322" t="s">
        <v>787</v>
      </c>
      <c r="F456" s="323" t="s">
        <v>788</v>
      </c>
      <c r="G456" s="320"/>
    </row>
    <row r="457" spans="1:7" ht="15" x14ac:dyDescent="0.25">
      <c r="A457" s="320">
        <v>452</v>
      </c>
      <c r="B457" s="321" t="s">
        <v>1351</v>
      </c>
      <c r="C457" s="321" t="s">
        <v>1334</v>
      </c>
      <c r="D457" s="320" t="s">
        <v>747</v>
      </c>
      <c r="E457" s="322" t="s">
        <v>787</v>
      </c>
      <c r="F457" s="323" t="s">
        <v>788</v>
      </c>
      <c r="G457" s="320"/>
    </row>
    <row r="458" spans="1:7" ht="15" x14ac:dyDescent="0.25">
      <c r="A458" s="320">
        <v>453</v>
      </c>
      <c r="B458" s="321" t="s">
        <v>1352</v>
      </c>
      <c r="C458" s="321" t="s">
        <v>1334</v>
      </c>
      <c r="D458" s="320" t="s">
        <v>747</v>
      </c>
      <c r="E458" s="322" t="s">
        <v>787</v>
      </c>
      <c r="F458" s="323" t="s">
        <v>788</v>
      </c>
      <c r="G458" s="320"/>
    </row>
    <row r="459" spans="1:7" ht="15" x14ac:dyDescent="0.25">
      <c r="A459" s="320">
        <v>454</v>
      </c>
      <c r="B459" s="321" t="s">
        <v>1353</v>
      </c>
      <c r="C459" s="321" t="s">
        <v>1334</v>
      </c>
      <c r="D459" s="320" t="s">
        <v>747</v>
      </c>
      <c r="E459" s="322" t="s">
        <v>787</v>
      </c>
      <c r="F459" s="323" t="s">
        <v>788</v>
      </c>
      <c r="G459" s="320"/>
    </row>
    <row r="460" spans="1:7" ht="15" x14ac:dyDescent="0.25">
      <c r="A460" s="320">
        <v>455</v>
      </c>
      <c r="B460" s="321" t="s">
        <v>1354</v>
      </c>
      <c r="C460" s="321" t="s">
        <v>1355</v>
      </c>
      <c r="D460" s="320" t="s">
        <v>747</v>
      </c>
      <c r="E460" s="322" t="s">
        <v>1258</v>
      </c>
      <c r="F460" s="323" t="s">
        <v>1259</v>
      </c>
      <c r="G460" s="320"/>
    </row>
    <row r="461" spans="1:7" ht="15" x14ac:dyDescent="0.25">
      <c r="A461" s="320">
        <v>456</v>
      </c>
      <c r="B461" s="321" t="s">
        <v>1356</v>
      </c>
      <c r="C461" s="321" t="s">
        <v>1357</v>
      </c>
      <c r="D461" s="320" t="s">
        <v>747</v>
      </c>
      <c r="E461" s="322" t="s">
        <v>1095</v>
      </c>
      <c r="F461" s="323" t="s">
        <v>1096</v>
      </c>
      <c r="G461" s="320"/>
    </row>
    <row r="462" spans="1:7" ht="15" x14ac:dyDescent="0.25">
      <c r="A462" s="320">
        <v>457</v>
      </c>
      <c r="B462" s="321" t="s">
        <v>1358</v>
      </c>
      <c r="C462" s="321" t="s">
        <v>1359</v>
      </c>
      <c r="D462" s="320" t="s">
        <v>747</v>
      </c>
      <c r="E462" s="322" t="s">
        <v>1360</v>
      </c>
      <c r="F462" s="323" t="s">
        <v>1361</v>
      </c>
      <c r="G462" s="320"/>
    </row>
    <row r="463" spans="1:7" ht="15" x14ac:dyDescent="0.25">
      <c r="A463" s="320">
        <v>458</v>
      </c>
      <c r="B463" s="321" t="s">
        <v>1362</v>
      </c>
      <c r="C463" s="321" t="s">
        <v>1359</v>
      </c>
      <c r="D463" s="320" t="s">
        <v>747</v>
      </c>
      <c r="E463" s="322" t="s">
        <v>1258</v>
      </c>
      <c r="F463" s="323" t="s">
        <v>1259</v>
      </c>
      <c r="G463" s="320"/>
    </row>
    <row r="464" spans="1:7" ht="15" x14ac:dyDescent="0.25">
      <c r="A464" s="320">
        <v>459</v>
      </c>
      <c r="B464" s="321" t="s">
        <v>1363</v>
      </c>
      <c r="C464" s="321" t="s">
        <v>1359</v>
      </c>
      <c r="D464" s="320" t="s">
        <v>747</v>
      </c>
      <c r="E464" s="322" t="s">
        <v>1258</v>
      </c>
      <c r="F464" s="323" t="s">
        <v>1259</v>
      </c>
      <c r="G464" s="320"/>
    </row>
    <row r="465" spans="1:7" ht="15" x14ac:dyDescent="0.25">
      <c r="A465" s="320">
        <v>460</v>
      </c>
      <c r="B465" s="321" t="s">
        <v>1364</v>
      </c>
      <c r="C465" s="321" t="s">
        <v>1359</v>
      </c>
      <c r="D465" s="320" t="s">
        <v>747</v>
      </c>
      <c r="E465" s="322" t="s">
        <v>1258</v>
      </c>
      <c r="F465" s="323" t="s">
        <v>1259</v>
      </c>
      <c r="G465" s="320"/>
    </row>
    <row r="466" spans="1:7" ht="15" x14ac:dyDescent="0.25">
      <c r="A466" s="320">
        <v>461</v>
      </c>
      <c r="B466" s="321" t="s">
        <v>1365</v>
      </c>
      <c r="C466" s="321" t="s">
        <v>1359</v>
      </c>
      <c r="D466" s="320" t="s">
        <v>747</v>
      </c>
      <c r="E466" s="322" t="s">
        <v>1258</v>
      </c>
      <c r="F466" s="323" t="s">
        <v>1259</v>
      </c>
      <c r="G466" s="320"/>
    </row>
    <row r="467" spans="1:7" ht="15" x14ac:dyDescent="0.25">
      <c r="A467" s="320">
        <v>462</v>
      </c>
      <c r="B467" s="321" t="s">
        <v>1366</v>
      </c>
      <c r="C467" s="321" t="s">
        <v>1359</v>
      </c>
      <c r="D467" s="320" t="s">
        <v>747</v>
      </c>
      <c r="E467" s="322" t="s">
        <v>1258</v>
      </c>
      <c r="F467" s="323" t="s">
        <v>1259</v>
      </c>
      <c r="G467" s="320"/>
    </row>
    <row r="468" spans="1:7" ht="15" x14ac:dyDescent="0.25">
      <c r="A468" s="320">
        <v>463</v>
      </c>
      <c r="B468" s="321" t="s">
        <v>1367</v>
      </c>
      <c r="C468" s="321" t="s">
        <v>1359</v>
      </c>
      <c r="D468" s="320" t="s">
        <v>747</v>
      </c>
      <c r="E468" s="322" t="s">
        <v>1258</v>
      </c>
      <c r="F468" s="323" t="s">
        <v>1259</v>
      </c>
      <c r="G468" s="320"/>
    </row>
    <row r="469" spans="1:7" ht="15" x14ac:dyDescent="0.25">
      <c r="A469" s="320">
        <v>464</v>
      </c>
      <c r="B469" s="321" t="s">
        <v>1368</v>
      </c>
      <c r="C469" s="321" t="s">
        <v>1359</v>
      </c>
      <c r="D469" s="320" t="s">
        <v>747</v>
      </c>
      <c r="E469" s="322" t="s">
        <v>988</v>
      </c>
      <c r="F469" s="323" t="s">
        <v>989</v>
      </c>
      <c r="G469" s="320"/>
    </row>
    <row r="470" spans="1:7" ht="15" x14ac:dyDescent="0.25">
      <c r="A470" s="320">
        <v>465</v>
      </c>
      <c r="B470" s="321" t="s">
        <v>1369</v>
      </c>
      <c r="C470" s="321" t="s">
        <v>1359</v>
      </c>
      <c r="D470" s="320" t="s">
        <v>747</v>
      </c>
      <c r="E470" s="322" t="s">
        <v>988</v>
      </c>
      <c r="F470" s="323" t="s">
        <v>989</v>
      </c>
      <c r="G470" s="320"/>
    </row>
    <row r="471" spans="1:7" ht="15" x14ac:dyDescent="0.25">
      <c r="A471" s="320">
        <v>466</v>
      </c>
      <c r="B471" s="321" t="s">
        <v>1370</v>
      </c>
      <c r="C471" s="321" t="s">
        <v>1359</v>
      </c>
      <c r="D471" s="320" t="s">
        <v>747</v>
      </c>
      <c r="E471" s="322" t="s">
        <v>1238</v>
      </c>
      <c r="F471" s="323" t="s">
        <v>1239</v>
      </c>
      <c r="G471" s="320"/>
    </row>
    <row r="472" spans="1:7" ht="15" x14ac:dyDescent="0.25">
      <c r="A472" s="320">
        <v>467</v>
      </c>
      <c r="B472" s="321" t="s">
        <v>1371</v>
      </c>
      <c r="C472" s="321" t="s">
        <v>1359</v>
      </c>
      <c r="D472" s="320" t="s">
        <v>747</v>
      </c>
      <c r="E472" s="322" t="s">
        <v>867</v>
      </c>
      <c r="F472" s="323" t="s">
        <v>1045</v>
      </c>
      <c r="G472" s="320"/>
    </row>
    <row r="473" spans="1:7" ht="15" x14ac:dyDescent="0.25">
      <c r="A473" s="320">
        <v>468</v>
      </c>
      <c r="B473" s="321" t="s">
        <v>1372</v>
      </c>
      <c r="C473" s="321" t="s">
        <v>1359</v>
      </c>
      <c r="D473" s="320" t="s">
        <v>747</v>
      </c>
      <c r="E473" s="322" t="s">
        <v>1092</v>
      </c>
      <c r="F473" s="323" t="s">
        <v>1093</v>
      </c>
      <c r="G473" s="320"/>
    </row>
    <row r="474" spans="1:7" ht="15" x14ac:dyDescent="0.25">
      <c r="A474" s="320">
        <v>469</v>
      </c>
      <c r="B474" s="321" t="s">
        <v>1373</v>
      </c>
      <c r="C474" s="321" t="s">
        <v>1326</v>
      </c>
      <c r="D474" s="320" t="s">
        <v>747</v>
      </c>
      <c r="E474" s="322" t="s">
        <v>782</v>
      </c>
      <c r="F474" s="323" t="s">
        <v>783</v>
      </c>
      <c r="G474" s="320"/>
    </row>
    <row r="475" spans="1:7" ht="15" x14ac:dyDescent="0.25">
      <c r="A475" s="320">
        <v>470</v>
      </c>
      <c r="B475" s="321" t="s">
        <v>1374</v>
      </c>
      <c r="C475" s="321" t="s">
        <v>1326</v>
      </c>
      <c r="D475" s="320" t="s">
        <v>747</v>
      </c>
      <c r="E475" s="322" t="s">
        <v>782</v>
      </c>
      <c r="F475" s="323" t="s">
        <v>783</v>
      </c>
      <c r="G475" s="320"/>
    </row>
    <row r="476" spans="1:7" ht="15" x14ac:dyDescent="0.25">
      <c r="A476" s="320">
        <v>471</v>
      </c>
      <c r="B476" s="321" t="s">
        <v>1375</v>
      </c>
      <c r="C476" s="321" t="s">
        <v>1326</v>
      </c>
      <c r="D476" s="320" t="s">
        <v>747</v>
      </c>
      <c r="E476" s="322" t="s">
        <v>782</v>
      </c>
      <c r="F476" s="323" t="s">
        <v>783</v>
      </c>
      <c r="G476" s="320"/>
    </row>
    <row r="477" spans="1:7" ht="15" x14ac:dyDescent="0.25">
      <c r="A477" s="320">
        <v>472</v>
      </c>
      <c r="B477" s="321" t="s">
        <v>1376</v>
      </c>
      <c r="C477" s="321" t="s">
        <v>1326</v>
      </c>
      <c r="D477" s="320" t="s">
        <v>747</v>
      </c>
      <c r="E477" s="322" t="s">
        <v>782</v>
      </c>
      <c r="F477" s="323" t="s">
        <v>783</v>
      </c>
      <c r="G477" s="320"/>
    </row>
    <row r="478" spans="1:7" ht="15" x14ac:dyDescent="0.25">
      <c r="A478" s="320">
        <v>473</v>
      </c>
      <c r="B478" s="321" t="s">
        <v>1377</v>
      </c>
      <c r="C478" s="321" t="s">
        <v>1326</v>
      </c>
      <c r="D478" s="320" t="s">
        <v>747</v>
      </c>
      <c r="E478" s="322" t="s">
        <v>782</v>
      </c>
      <c r="F478" s="323" t="s">
        <v>783</v>
      </c>
      <c r="G478" s="320"/>
    </row>
    <row r="479" spans="1:7" ht="15" x14ac:dyDescent="0.25">
      <c r="A479" s="320">
        <v>474</v>
      </c>
      <c r="B479" s="321" t="s">
        <v>1378</v>
      </c>
      <c r="C479" s="321" t="s">
        <v>1326</v>
      </c>
      <c r="D479" s="320" t="s">
        <v>747</v>
      </c>
      <c r="E479" s="322" t="s">
        <v>782</v>
      </c>
      <c r="F479" s="323" t="s">
        <v>783</v>
      </c>
      <c r="G479" s="320"/>
    </row>
    <row r="480" spans="1:7" ht="15" x14ac:dyDescent="0.25">
      <c r="A480" s="320">
        <v>475</v>
      </c>
      <c r="B480" s="321" t="s">
        <v>1379</v>
      </c>
      <c r="C480" s="321" t="s">
        <v>1326</v>
      </c>
      <c r="D480" s="320" t="s">
        <v>747</v>
      </c>
      <c r="E480" s="322" t="s">
        <v>782</v>
      </c>
      <c r="F480" s="323" t="s">
        <v>783</v>
      </c>
      <c r="G480" s="320"/>
    </row>
    <row r="481" spans="1:7" ht="15" x14ac:dyDescent="0.25">
      <c r="A481" s="320">
        <v>476</v>
      </c>
      <c r="B481" s="321" t="s">
        <v>1380</v>
      </c>
      <c r="C481" s="321" t="s">
        <v>1326</v>
      </c>
      <c r="D481" s="320" t="s">
        <v>747</v>
      </c>
      <c r="E481" s="322" t="s">
        <v>782</v>
      </c>
      <c r="F481" s="323" t="s">
        <v>783</v>
      </c>
      <c r="G481" s="320"/>
    </row>
    <row r="482" spans="1:7" ht="15" x14ac:dyDescent="0.25">
      <c r="A482" s="320">
        <v>477</v>
      </c>
      <c r="B482" s="321" t="s">
        <v>1381</v>
      </c>
      <c r="C482" s="321" t="s">
        <v>1326</v>
      </c>
      <c r="D482" s="320" t="s">
        <v>747</v>
      </c>
      <c r="E482" s="322" t="s">
        <v>782</v>
      </c>
      <c r="F482" s="323" t="s">
        <v>783</v>
      </c>
      <c r="G482" s="320"/>
    </row>
    <row r="483" spans="1:7" ht="15" x14ac:dyDescent="0.25">
      <c r="A483" s="320">
        <v>478</v>
      </c>
      <c r="B483" s="321" t="s">
        <v>1382</v>
      </c>
      <c r="C483" s="321" t="s">
        <v>1326</v>
      </c>
      <c r="D483" s="320" t="s">
        <v>747</v>
      </c>
      <c r="E483" s="322" t="s">
        <v>782</v>
      </c>
      <c r="F483" s="323" t="s">
        <v>783</v>
      </c>
      <c r="G483" s="320"/>
    </row>
    <row r="484" spans="1:7" ht="15" x14ac:dyDescent="0.25">
      <c r="A484" s="320">
        <v>479</v>
      </c>
      <c r="B484" s="321" t="s">
        <v>1383</v>
      </c>
      <c r="C484" s="321" t="s">
        <v>1326</v>
      </c>
      <c r="D484" s="320" t="s">
        <v>747</v>
      </c>
      <c r="E484" s="322" t="s">
        <v>782</v>
      </c>
      <c r="F484" s="323" t="s">
        <v>783</v>
      </c>
      <c r="G484" s="320"/>
    </row>
    <row r="485" spans="1:7" ht="15" x14ac:dyDescent="0.25">
      <c r="A485" s="320">
        <v>480</v>
      </c>
      <c r="B485" s="321" t="s">
        <v>1384</v>
      </c>
      <c r="C485" s="321" t="s">
        <v>1326</v>
      </c>
      <c r="D485" s="320" t="s">
        <v>747</v>
      </c>
      <c r="E485" s="322" t="s">
        <v>782</v>
      </c>
      <c r="F485" s="323" t="s">
        <v>783</v>
      </c>
      <c r="G485" s="320"/>
    </row>
    <row r="486" spans="1:7" ht="15" x14ac:dyDescent="0.25">
      <c r="A486" s="320">
        <v>481</v>
      </c>
      <c r="B486" s="321" t="s">
        <v>1385</v>
      </c>
      <c r="C486" s="321" t="s">
        <v>1326</v>
      </c>
      <c r="D486" s="320" t="s">
        <v>747</v>
      </c>
      <c r="E486" s="322" t="s">
        <v>782</v>
      </c>
      <c r="F486" s="323" t="s">
        <v>783</v>
      </c>
      <c r="G486" s="320"/>
    </row>
    <row r="487" spans="1:7" ht="15" x14ac:dyDescent="0.25">
      <c r="A487" s="320">
        <v>482</v>
      </c>
      <c r="B487" s="321" t="s">
        <v>1386</v>
      </c>
      <c r="C487" s="321" t="s">
        <v>1387</v>
      </c>
      <c r="D487" s="320" t="s">
        <v>747</v>
      </c>
      <c r="E487" s="322" t="s">
        <v>782</v>
      </c>
      <c r="F487" s="323" t="s">
        <v>783</v>
      </c>
      <c r="G487" s="320"/>
    </row>
    <row r="488" spans="1:7" ht="15" x14ac:dyDescent="0.25">
      <c r="A488" s="320">
        <v>483</v>
      </c>
      <c r="B488" s="321" t="s">
        <v>1388</v>
      </c>
      <c r="C488" s="321" t="s">
        <v>1387</v>
      </c>
      <c r="D488" s="320" t="s">
        <v>747</v>
      </c>
      <c r="E488" s="322" t="s">
        <v>782</v>
      </c>
      <c r="F488" s="323" t="s">
        <v>783</v>
      </c>
      <c r="G488" s="320"/>
    </row>
    <row r="489" spans="1:7" ht="15" x14ac:dyDescent="0.25">
      <c r="A489" s="320">
        <v>484</v>
      </c>
      <c r="B489" s="321" t="s">
        <v>1389</v>
      </c>
      <c r="C489" s="321" t="s">
        <v>1387</v>
      </c>
      <c r="D489" s="320" t="s">
        <v>747</v>
      </c>
      <c r="E489" s="322" t="s">
        <v>782</v>
      </c>
      <c r="F489" s="323" t="s">
        <v>783</v>
      </c>
      <c r="G489" s="320"/>
    </row>
    <row r="490" spans="1:7" ht="15" x14ac:dyDescent="0.25">
      <c r="A490" s="320">
        <v>485</v>
      </c>
      <c r="B490" s="321" t="s">
        <v>1390</v>
      </c>
      <c r="C490" s="321" t="s">
        <v>1387</v>
      </c>
      <c r="D490" s="320" t="s">
        <v>747</v>
      </c>
      <c r="E490" s="322" t="s">
        <v>782</v>
      </c>
      <c r="F490" s="323" t="s">
        <v>783</v>
      </c>
      <c r="G490" s="320"/>
    </row>
    <row r="491" spans="1:7" ht="15" x14ac:dyDescent="0.25">
      <c r="A491" s="320">
        <v>486</v>
      </c>
      <c r="B491" s="321" t="s">
        <v>1391</v>
      </c>
      <c r="C491" s="321" t="s">
        <v>1387</v>
      </c>
      <c r="D491" s="320" t="s">
        <v>747</v>
      </c>
      <c r="E491" s="322" t="s">
        <v>867</v>
      </c>
      <c r="F491" s="323" t="s">
        <v>1045</v>
      </c>
      <c r="G491" s="320"/>
    </row>
    <row r="492" spans="1:7" ht="15" x14ac:dyDescent="0.25">
      <c r="A492" s="320">
        <v>487</v>
      </c>
      <c r="B492" s="321" t="s">
        <v>1392</v>
      </c>
      <c r="C492" s="321" t="s">
        <v>1387</v>
      </c>
      <c r="D492" s="320" t="s">
        <v>747</v>
      </c>
      <c r="E492" s="322" t="s">
        <v>867</v>
      </c>
      <c r="F492" s="323" t="s">
        <v>1045</v>
      </c>
      <c r="G492" s="320"/>
    </row>
    <row r="493" spans="1:7" ht="15" x14ac:dyDescent="0.25">
      <c r="A493" s="320">
        <v>488</v>
      </c>
      <c r="B493" s="321" t="s">
        <v>1393</v>
      </c>
      <c r="C493" s="321" t="s">
        <v>1387</v>
      </c>
      <c r="D493" s="320" t="s">
        <v>747</v>
      </c>
      <c r="E493" s="322" t="s">
        <v>796</v>
      </c>
      <c r="F493" s="323" t="s">
        <v>797</v>
      </c>
      <c r="G493" s="320"/>
    </row>
    <row r="494" spans="1:7" ht="15" x14ac:dyDescent="0.25">
      <c r="A494" s="320">
        <v>489</v>
      </c>
      <c r="B494" s="321" t="s">
        <v>1394</v>
      </c>
      <c r="C494" s="321" t="s">
        <v>1387</v>
      </c>
      <c r="D494" s="320" t="s">
        <v>747</v>
      </c>
      <c r="E494" s="322" t="s">
        <v>796</v>
      </c>
      <c r="F494" s="323" t="s">
        <v>797</v>
      </c>
      <c r="G494" s="320"/>
    </row>
    <row r="495" spans="1:7" ht="15" x14ac:dyDescent="0.25">
      <c r="A495" s="320">
        <v>490</v>
      </c>
      <c r="B495" s="321" t="s">
        <v>1395</v>
      </c>
      <c r="C495" s="321" t="s">
        <v>1387</v>
      </c>
      <c r="D495" s="320" t="s">
        <v>747</v>
      </c>
      <c r="E495" s="322" t="s">
        <v>796</v>
      </c>
      <c r="F495" s="323" t="s">
        <v>797</v>
      </c>
      <c r="G495" s="320"/>
    </row>
    <row r="496" spans="1:7" ht="15" x14ac:dyDescent="0.25">
      <c r="A496" s="320">
        <v>491</v>
      </c>
      <c r="B496" s="321" t="s">
        <v>1396</v>
      </c>
      <c r="C496" s="321" t="s">
        <v>1387</v>
      </c>
      <c r="D496" s="320" t="s">
        <v>747</v>
      </c>
      <c r="E496" s="322" t="s">
        <v>787</v>
      </c>
      <c r="F496" s="323" t="s">
        <v>788</v>
      </c>
      <c r="G496" s="320"/>
    </row>
    <row r="497" spans="1:7" ht="15" x14ac:dyDescent="0.25">
      <c r="A497" s="320">
        <v>492</v>
      </c>
      <c r="B497" s="321" t="s">
        <v>1397</v>
      </c>
      <c r="C497" s="321" t="s">
        <v>1387</v>
      </c>
      <c r="D497" s="320" t="s">
        <v>747</v>
      </c>
      <c r="E497" s="322" t="s">
        <v>787</v>
      </c>
      <c r="F497" s="323" t="s">
        <v>788</v>
      </c>
      <c r="G497" s="320"/>
    </row>
    <row r="498" spans="1:7" ht="15" x14ac:dyDescent="0.25">
      <c r="A498" s="320">
        <v>493</v>
      </c>
      <c r="B498" s="321" t="s">
        <v>1398</v>
      </c>
      <c r="C498" s="321" t="s">
        <v>1387</v>
      </c>
      <c r="D498" s="320" t="s">
        <v>747</v>
      </c>
      <c r="E498" s="322" t="s">
        <v>818</v>
      </c>
      <c r="F498" s="323" t="s">
        <v>819</v>
      </c>
      <c r="G498" s="320"/>
    </row>
    <row r="499" spans="1:7" ht="15" x14ac:dyDescent="0.25">
      <c r="A499" s="320">
        <v>494</v>
      </c>
      <c r="B499" s="321" t="s">
        <v>1399</v>
      </c>
      <c r="C499" s="321" t="s">
        <v>1387</v>
      </c>
      <c r="D499" s="320" t="s">
        <v>747</v>
      </c>
      <c r="E499" s="322" t="s">
        <v>818</v>
      </c>
      <c r="F499" s="323" t="s">
        <v>819</v>
      </c>
      <c r="G499" s="320"/>
    </row>
    <row r="500" spans="1:7" ht="15" x14ac:dyDescent="0.25">
      <c r="A500" s="320">
        <v>495</v>
      </c>
      <c r="B500" s="321" t="s">
        <v>1400</v>
      </c>
      <c r="C500" s="321" t="s">
        <v>1387</v>
      </c>
      <c r="D500" s="320" t="s">
        <v>747</v>
      </c>
      <c r="E500" s="322" t="s">
        <v>818</v>
      </c>
      <c r="F500" s="323" t="s">
        <v>819</v>
      </c>
      <c r="G500" s="320"/>
    </row>
    <row r="501" spans="1:7" ht="15" x14ac:dyDescent="0.25">
      <c r="A501" s="320">
        <v>496</v>
      </c>
      <c r="B501" s="321" t="s">
        <v>1401</v>
      </c>
      <c r="C501" s="321" t="s">
        <v>1387</v>
      </c>
      <c r="D501" s="320" t="s">
        <v>747</v>
      </c>
      <c r="E501" s="322" t="s">
        <v>818</v>
      </c>
      <c r="F501" s="323" t="s">
        <v>819</v>
      </c>
      <c r="G501" s="320"/>
    </row>
    <row r="502" spans="1:7" ht="15" x14ac:dyDescent="0.25">
      <c r="A502" s="320">
        <v>497</v>
      </c>
      <c r="B502" s="321" t="s">
        <v>1402</v>
      </c>
      <c r="C502" s="321" t="s">
        <v>1387</v>
      </c>
      <c r="D502" s="320" t="s">
        <v>747</v>
      </c>
      <c r="E502" s="322" t="s">
        <v>1092</v>
      </c>
      <c r="F502" s="323" t="s">
        <v>1093</v>
      </c>
      <c r="G502" s="320"/>
    </row>
    <row r="503" spans="1:7" ht="15" x14ac:dyDescent="0.25">
      <c r="A503" s="320">
        <v>498</v>
      </c>
      <c r="B503" s="321" t="s">
        <v>1403</v>
      </c>
      <c r="C503" s="321" t="s">
        <v>1387</v>
      </c>
      <c r="D503" s="320" t="s">
        <v>747</v>
      </c>
      <c r="E503" s="322" t="s">
        <v>988</v>
      </c>
      <c r="F503" s="323" t="s">
        <v>989</v>
      </c>
      <c r="G503" s="320"/>
    </row>
    <row r="504" spans="1:7" ht="15" x14ac:dyDescent="0.25">
      <c r="A504" s="320">
        <v>499</v>
      </c>
      <c r="B504" s="321" t="s">
        <v>1404</v>
      </c>
      <c r="C504" s="321" t="s">
        <v>1387</v>
      </c>
      <c r="D504" s="320" t="s">
        <v>747</v>
      </c>
      <c r="E504" s="322" t="s">
        <v>1095</v>
      </c>
      <c r="F504" s="323" t="s">
        <v>1096</v>
      </c>
      <c r="G504" s="320"/>
    </row>
    <row r="505" spans="1:7" ht="15" x14ac:dyDescent="0.25">
      <c r="A505" s="320">
        <v>500</v>
      </c>
      <c r="B505" s="321" t="s">
        <v>1405</v>
      </c>
      <c r="C505" s="321" t="s">
        <v>1406</v>
      </c>
      <c r="D505" s="320" t="s">
        <v>747</v>
      </c>
      <c r="E505" s="322" t="s">
        <v>801</v>
      </c>
      <c r="F505" s="323" t="s">
        <v>802</v>
      </c>
      <c r="G505" s="320"/>
    </row>
    <row r="506" spans="1:7" ht="15" x14ac:dyDescent="0.25">
      <c r="A506" s="320">
        <v>501</v>
      </c>
      <c r="B506" s="321" t="s">
        <v>1407</v>
      </c>
      <c r="C506" s="321" t="s">
        <v>1408</v>
      </c>
      <c r="D506" s="320" t="s">
        <v>747</v>
      </c>
      <c r="E506" s="322" t="s">
        <v>1409</v>
      </c>
      <c r="F506" s="323" t="s">
        <v>1410</v>
      </c>
      <c r="G506" s="320"/>
    </row>
    <row r="507" spans="1:7" ht="15" x14ac:dyDescent="0.25">
      <c r="A507" s="320">
        <v>502</v>
      </c>
      <c r="B507" s="321" t="s">
        <v>1411</v>
      </c>
      <c r="C507" s="321" t="s">
        <v>1412</v>
      </c>
      <c r="D507" s="320" t="s">
        <v>747</v>
      </c>
      <c r="E507" s="322" t="s">
        <v>796</v>
      </c>
      <c r="F507" s="323" t="s">
        <v>797</v>
      </c>
      <c r="G507" s="320"/>
    </row>
    <row r="508" spans="1:7" ht="15" x14ac:dyDescent="0.25">
      <c r="A508" s="320">
        <v>503</v>
      </c>
      <c r="B508" s="321" t="s">
        <v>1413</v>
      </c>
      <c r="C508" s="321" t="s">
        <v>1414</v>
      </c>
      <c r="D508" s="320" t="s">
        <v>747</v>
      </c>
      <c r="E508" s="322" t="s">
        <v>1169</v>
      </c>
      <c r="F508" s="323" t="s">
        <v>806</v>
      </c>
      <c r="G508" s="320"/>
    </row>
    <row r="509" spans="1:7" ht="15" x14ac:dyDescent="0.25">
      <c r="A509" s="320">
        <v>504</v>
      </c>
      <c r="B509" s="321" t="s">
        <v>1415</v>
      </c>
      <c r="C509" s="321" t="s">
        <v>1416</v>
      </c>
      <c r="D509" s="320" t="s">
        <v>747</v>
      </c>
      <c r="E509" s="322" t="s">
        <v>818</v>
      </c>
      <c r="F509" s="323" t="s">
        <v>819</v>
      </c>
      <c r="G509" s="320"/>
    </row>
    <row r="510" spans="1:7" ht="15" x14ac:dyDescent="0.25">
      <c r="A510" s="320">
        <v>505</v>
      </c>
      <c r="B510" s="321" t="s">
        <v>1417</v>
      </c>
      <c r="C510" s="321" t="s">
        <v>1418</v>
      </c>
      <c r="D510" s="320" t="s">
        <v>747</v>
      </c>
      <c r="E510" s="322" t="s">
        <v>796</v>
      </c>
      <c r="F510" s="323" t="s">
        <v>797</v>
      </c>
      <c r="G510" s="320"/>
    </row>
    <row r="511" spans="1:7" ht="15" x14ac:dyDescent="0.25">
      <c r="A511" s="320">
        <v>506</v>
      </c>
      <c r="B511" s="321" t="s">
        <v>1419</v>
      </c>
      <c r="C511" s="321" t="s">
        <v>1420</v>
      </c>
      <c r="D511" s="320" t="s">
        <v>747</v>
      </c>
      <c r="E511" s="322" t="s">
        <v>796</v>
      </c>
      <c r="F511" s="323" t="s">
        <v>797</v>
      </c>
      <c r="G511" s="320"/>
    </row>
    <row r="512" spans="1:7" ht="15" x14ac:dyDescent="0.25">
      <c r="A512" s="320">
        <v>507</v>
      </c>
      <c r="B512" s="321" t="s">
        <v>1421</v>
      </c>
      <c r="C512" s="321" t="s">
        <v>1420</v>
      </c>
      <c r="D512" s="320" t="s">
        <v>747</v>
      </c>
      <c r="E512" s="322" t="s">
        <v>1360</v>
      </c>
      <c r="F512" s="323" t="s">
        <v>1361</v>
      </c>
      <c r="G512" s="320"/>
    </row>
    <row r="513" spans="1:7" ht="15" x14ac:dyDescent="0.25">
      <c r="A513" s="320">
        <v>508</v>
      </c>
      <c r="B513" s="321" t="s">
        <v>1422</v>
      </c>
      <c r="C513" s="321" t="s">
        <v>1423</v>
      </c>
      <c r="D513" s="320" t="s">
        <v>747</v>
      </c>
      <c r="E513" s="322" t="s">
        <v>1360</v>
      </c>
      <c r="F513" s="323" t="s">
        <v>1361</v>
      </c>
      <c r="G513" s="320"/>
    </row>
    <row r="514" spans="1:7" ht="15" x14ac:dyDescent="0.25">
      <c r="A514" s="320">
        <v>509</v>
      </c>
      <c r="B514" s="321" t="s">
        <v>1424</v>
      </c>
      <c r="C514" s="321" t="s">
        <v>1423</v>
      </c>
      <c r="D514" s="320" t="s">
        <v>747</v>
      </c>
      <c r="E514" s="322" t="s">
        <v>1158</v>
      </c>
      <c r="F514" s="323" t="s">
        <v>1159</v>
      </c>
      <c r="G514" s="320"/>
    </row>
    <row r="515" spans="1:7" ht="15" x14ac:dyDescent="0.25">
      <c r="A515" s="320">
        <v>510</v>
      </c>
      <c r="B515" s="321" t="s">
        <v>1425</v>
      </c>
      <c r="C515" s="321" t="s">
        <v>1426</v>
      </c>
      <c r="D515" s="320" t="s">
        <v>747</v>
      </c>
      <c r="E515" s="322" t="s">
        <v>782</v>
      </c>
      <c r="F515" s="323" t="s">
        <v>783</v>
      </c>
      <c r="G515" s="320"/>
    </row>
    <row r="516" spans="1:7" ht="15" x14ac:dyDescent="0.25">
      <c r="A516" s="320">
        <v>511</v>
      </c>
      <c r="B516" s="321" t="s">
        <v>1427</v>
      </c>
      <c r="C516" s="321" t="s">
        <v>1428</v>
      </c>
      <c r="D516" s="320" t="s">
        <v>747</v>
      </c>
      <c r="E516" s="322" t="s">
        <v>782</v>
      </c>
      <c r="F516" s="323" t="s">
        <v>783</v>
      </c>
      <c r="G516" s="320"/>
    </row>
    <row r="517" spans="1:7" ht="15" x14ac:dyDescent="0.25">
      <c r="A517" s="320">
        <v>512</v>
      </c>
      <c r="B517" s="321" t="s">
        <v>1429</v>
      </c>
      <c r="C517" s="321" t="s">
        <v>1428</v>
      </c>
      <c r="D517" s="320" t="s">
        <v>747</v>
      </c>
      <c r="E517" s="322" t="s">
        <v>782</v>
      </c>
      <c r="F517" s="323" t="s">
        <v>783</v>
      </c>
      <c r="G517" s="320"/>
    </row>
    <row r="518" spans="1:7" ht="15" x14ac:dyDescent="0.25">
      <c r="A518" s="320">
        <v>513</v>
      </c>
      <c r="B518" s="321" t="s">
        <v>1430</v>
      </c>
      <c r="C518" s="321" t="s">
        <v>1428</v>
      </c>
      <c r="D518" s="320" t="s">
        <v>747</v>
      </c>
      <c r="E518" s="322" t="s">
        <v>874</v>
      </c>
      <c r="F518" s="323" t="s">
        <v>875</v>
      </c>
      <c r="G518" s="320"/>
    </row>
    <row r="519" spans="1:7" ht="15" x14ac:dyDescent="0.25">
      <c r="A519" s="320">
        <v>514</v>
      </c>
      <c r="B519" s="321" t="s">
        <v>1431</v>
      </c>
      <c r="C519" s="321" t="s">
        <v>1428</v>
      </c>
      <c r="D519" s="320" t="s">
        <v>747</v>
      </c>
      <c r="E519" s="322" t="s">
        <v>1360</v>
      </c>
      <c r="F519" s="323" t="s">
        <v>1361</v>
      </c>
      <c r="G519" s="320"/>
    </row>
    <row r="520" spans="1:7" ht="15" x14ac:dyDescent="0.25">
      <c r="A520" s="320">
        <v>515</v>
      </c>
      <c r="B520" s="321" t="s">
        <v>1432</v>
      </c>
      <c r="C520" s="321" t="s">
        <v>1428</v>
      </c>
      <c r="D520" s="320" t="s">
        <v>747</v>
      </c>
      <c r="E520" s="322" t="s">
        <v>1092</v>
      </c>
      <c r="F520" s="323" t="s">
        <v>1093</v>
      </c>
      <c r="G520" s="320"/>
    </row>
    <row r="521" spans="1:7" ht="15" x14ac:dyDescent="0.25">
      <c r="A521" s="320">
        <v>516</v>
      </c>
      <c r="B521" s="321" t="s">
        <v>1433</v>
      </c>
      <c r="C521" s="321" t="s">
        <v>1428</v>
      </c>
      <c r="D521" s="320" t="s">
        <v>747</v>
      </c>
      <c r="E521" s="322" t="s">
        <v>1242</v>
      </c>
      <c r="F521" s="323" t="s">
        <v>1243</v>
      </c>
      <c r="G521" s="320"/>
    </row>
    <row r="522" spans="1:7" ht="15" x14ac:dyDescent="0.25">
      <c r="A522" s="320">
        <v>517</v>
      </c>
      <c r="B522" s="321" t="s">
        <v>1434</v>
      </c>
      <c r="C522" s="321" t="s">
        <v>1435</v>
      </c>
      <c r="D522" s="320" t="s">
        <v>747</v>
      </c>
      <c r="E522" s="322" t="s">
        <v>809</v>
      </c>
      <c r="F522" s="323" t="s">
        <v>1243</v>
      </c>
      <c r="G522" s="320"/>
    </row>
    <row r="523" spans="1:7" ht="15" x14ac:dyDescent="0.25">
      <c r="A523" s="320">
        <v>518</v>
      </c>
      <c r="B523" s="321" t="s">
        <v>1436</v>
      </c>
      <c r="C523" s="321" t="s">
        <v>1435</v>
      </c>
      <c r="D523" s="320" t="s">
        <v>747</v>
      </c>
      <c r="E523" s="322" t="s">
        <v>809</v>
      </c>
      <c r="F523" s="323" t="s">
        <v>810</v>
      </c>
      <c r="G523" s="320"/>
    </row>
    <row r="524" spans="1:7" ht="15" x14ac:dyDescent="0.25">
      <c r="A524" s="320">
        <v>519</v>
      </c>
      <c r="B524" s="321" t="s">
        <v>1437</v>
      </c>
      <c r="C524" s="321" t="s">
        <v>1438</v>
      </c>
      <c r="D524" s="320" t="s">
        <v>747</v>
      </c>
      <c r="E524" s="322" t="s">
        <v>792</v>
      </c>
      <c r="F524" s="323" t="s">
        <v>793</v>
      </c>
      <c r="G524" s="320"/>
    </row>
    <row r="525" spans="1:7" ht="15" x14ac:dyDescent="0.25">
      <c r="A525" s="320">
        <v>520</v>
      </c>
      <c r="B525" s="321" t="s">
        <v>1439</v>
      </c>
      <c r="C525" s="321" t="s">
        <v>1438</v>
      </c>
      <c r="D525" s="320" t="s">
        <v>747</v>
      </c>
      <c r="E525" s="322" t="s">
        <v>792</v>
      </c>
      <c r="F525" s="323" t="s">
        <v>793</v>
      </c>
      <c r="G525" s="320"/>
    </row>
    <row r="526" spans="1:7" ht="15" x14ac:dyDescent="0.25">
      <c r="A526" s="320">
        <v>521</v>
      </c>
      <c r="B526" s="321" t="s">
        <v>1440</v>
      </c>
      <c r="C526" s="321" t="s">
        <v>1438</v>
      </c>
      <c r="D526" s="320" t="s">
        <v>747</v>
      </c>
      <c r="E526" s="322" t="s">
        <v>792</v>
      </c>
      <c r="F526" s="323" t="s">
        <v>793</v>
      </c>
      <c r="G526" s="320"/>
    </row>
    <row r="527" spans="1:7" ht="15" x14ac:dyDescent="0.25">
      <c r="A527" s="320">
        <v>522</v>
      </c>
      <c r="B527" s="321" t="s">
        <v>1441</v>
      </c>
      <c r="C527" s="321" t="s">
        <v>1438</v>
      </c>
      <c r="D527" s="320" t="s">
        <v>747</v>
      </c>
      <c r="E527" s="322" t="s">
        <v>792</v>
      </c>
      <c r="F527" s="323" t="s">
        <v>793</v>
      </c>
      <c r="G527" s="320"/>
    </row>
    <row r="528" spans="1:7" ht="15" x14ac:dyDescent="0.25">
      <c r="A528" s="320">
        <v>523</v>
      </c>
      <c r="B528" s="321" t="s">
        <v>1442</v>
      </c>
      <c r="C528" s="321" t="s">
        <v>1438</v>
      </c>
      <c r="D528" s="320" t="s">
        <v>747</v>
      </c>
      <c r="E528" s="322" t="s">
        <v>792</v>
      </c>
      <c r="F528" s="323" t="s">
        <v>793</v>
      </c>
      <c r="G528" s="320"/>
    </row>
    <row r="529" spans="1:7" ht="15" x14ac:dyDescent="0.25">
      <c r="A529" s="320">
        <v>524</v>
      </c>
      <c r="B529" s="321" t="s">
        <v>1443</v>
      </c>
      <c r="C529" s="321" t="s">
        <v>1438</v>
      </c>
      <c r="D529" s="320" t="s">
        <v>747</v>
      </c>
      <c r="E529" s="322" t="s">
        <v>792</v>
      </c>
      <c r="F529" s="323" t="s">
        <v>793</v>
      </c>
      <c r="G529" s="320"/>
    </row>
    <row r="530" spans="1:7" ht="15" x14ac:dyDescent="0.25">
      <c r="A530" s="320">
        <v>525</v>
      </c>
      <c r="B530" s="321" t="s">
        <v>1444</v>
      </c>
      <c r="C530" s="321" t="s">
        <v>1438</v>
      </c>
      <c r="D530" s="320" t="s">
        <v>747</v>
      </c>
      <c r="E530" s="322" t="s">
        <v>792</v>
      </c>
      <c r="F530" s="323" t="s">
        <v>793</v>
      </c>
      <c r="G530" s="320"/>
    </row>
    <row r="531" spans="1:7" ht="15" x14ac:dyDescent="0.25">
      <c r="A531" s="320">
        <v>526</v>
      </c>
      <c r="B531" s="321" t="s">
        <v>1445</v>
      </c>
      <c r="C531" s="321" t="s">
        <v>1446</v>
      </c>
      <c r="D531" s="320" t="s">
        <v>747</v>
      </c>
      <c r="E531" s="322" t="s">
        <v>792</v>
      </c>
      <c r="F531" s="323" t="s">
        <v>793</v>
      </c>
      <c r="G531" s="320"/>
    </row>
    <row r="532" spans="1:7" ht="15" x14ac:dyDescent="0.25">
      <c r="A532" s="320">
        <v>527</v>
      </c>
      <c r="B532" s="321" t="s">
        <v>1447</v>
      </c>
      <c r="C532" s="321" t="s">
        <v>1448</v>
      </c>
      <c r="D532" s="320" t="s">
        <v>747</v>
      </c>
      <c r="E532" s="322" t="s">
        <v>748</v>
      </c>
      <c r="F532" s="323" t="s">
        <v>751</v>
      </c>
      <c r="G532" s="320"/>
    </row>
    <row r="533" spans="1:7" ht="15" x14ac:dyDescent="0.25">
      <c r="A533" s="320">
        <v>528</v>
      </c>
      <c r="B533" s="321" t="s">
        <v>1449</v>
      </c>
      <c r="C533" s="321" t="s">
        <v>1448</v>
      </c>
      <c r="D533" s="320" t="s">
        <v>747</v>
      </c>
      <c r="E533" s="322" t="s">
        <v>748</v>
      </c>
      <c r="F533" s="323" t="s">
        <v>751</v>
      </c>
      <c r="G533" s="320"/>
    </row>
    <row r="534" spans="1:7" ht="15" x14ac:dyDescent="0.25">
      <c r="A534" s="320">
        <v>529</v>
      </c>
      <c r="B534" s="321" t="s">
        <v>1450</v>
      </c>
      <c r="C534" s="321" t="s">
        <v>1448</v>
      </c>
      <c r="D534" s="320" t="s">
        <v>747</v>
      </c>
      <c r="E534" s="322" t="s">
        <v>748</v>
      </c>
      <c r="F534" s="323" t="s">
        <v>751</v>
      </c>
      <c r="G534" s="320"/>
    </row>
    <row r="535" spans="1:7" ht="15" x14ac:dyDescent="0.25">
      <c r="A535" s="320">
        <v>530</v>
      </c>
      <c r="B535" s="321" t="s">
        <v>1451</v>
      </c>
      <c r="C535" s="321" t="s">
        <v>1448</v>
      </c>
      <c r="D535" s="320" t="s">
        <v>747</v>
      </c>
      <c r="E535" s="322" t="s">
        <v>748</v>
      </c>
      <c r="F535" s="323" t="s">
        <v>751</v>
      </c>
      <c r="G535" s="320"/>
    </row>
    <row r="536" spans="1:7" ht="15" x14ac:dyDescent="0.25">
      <c r="A536" s="320">
        <v>531</v>
      </c>
      <c r="B536" s="321" t="s">
        <v>1452</v>
      </c>
      <c r="C536" s="321" t="s">
        <v>1448</v>
      </c>
      <c r="D536" s="320" t="s">
        <v>747</v>
      </c>
      <c r="E536" s="322" t="s">
        <v>748</v>
      </c>
      <c r="F536" s="323" t="s">
        <v>751</v>
      </c>
      <c r="G536" s="320"/>
    </row>
    <row r="537" spans="1:7" ht="15" x14ac:dyDescent="0.25">
      <c r="A537" s="320">
        <v>532</v>
      </c>
      <c r="B537" s="321" t="s">
        <v>1453</v>
      </c>
      <c r="C537" s="321" t="s">
        <v>1448</v>
      </c>
      <c r="D537" s="320" t="s">
        <v>747</v>
      </c>
      <c r="E537" s="322" t="s">
        <v>748</v>
      </c>
      <c r="F537" s="323" t="s">
        <v>751</v>
      </c>
      <c r="G537" s="320"/>
    </row>
    <row r="538" spans="1:7" ht="15" x14ac:dyDescent="0.25">
      <c r="A538" s="320">
        <v>533</v>
      </c>
      <c r="B538" s="321" t="s">
        <v>1454</v>
      </c>
      <c r="C538" s="321" t="s">
        <v>1448</v>
      </c>
      <c r="D538" s="320" t="s">
        <v>747</v>
      </c>
      <c r="E538" s="322" t="s">
        <v>748</v>
      </c>
      <c r="F538" s="323" t="s">
        <v>751</v>
      </c>
      <c r="G538" s="320"/>
    </row>
    <row r="539" spans="1:7" ht="15" x14ac:dyDescent="0.25">
      <c r="A539" s="320">
        <v>534</v>
      </c>
      <c r="B539" s="321" t="s">
        <v>1455</v>
      </c>
      <c r="C539" s="321" t="s">
        <v>1448</v>
      </c>
      <c r="D539" s="320" t="s">
        <v>747</v>
      </c>
      <c r="E539" s="322" t="s">
        <v>748</v>
      </c>
      <c r="F539" s="323" t="s">
        <v>751</v>
      </c>
      <c r="G539" s="320"/>
    </row>
    <row r="540" spans="1:7" ht="15" x14ac:dyDescent="0.25">
      <c r="A540" s="320">
        <v>535</v>
      </c>
      <c r="B540" s="321" t="s">
        <v>1456</v>
      </c>
      <c r="C540" s="321" t="s">
        <v>1448</v>
      </c>
      <c r="D540" s="320" t="s">
        <v>747</v>
      </c>
      <c r="E540" s="322" t="s">
        <v>748</v>
      </c>
      <c r="F540" s="323" t="s">
        <v>751</v>
      </c>
      <c r="G540" s="320"/>
    </row>
    <row r="541" spans="1:7" ht="15" x14ac:dyDescent="0.25">
      <c r="A541" s="320">
        <v>536</v>
      </c>
      <c r="B541" s="321" t="s">
        <v>1457</v>
      </c>
      <c r="C541" s="321" t="s">
        <v>1448</v>
      </c>
      <c r="D541" s="320" t="s">
        <v>747</v>
      </c>
      <c r="E541" s="322" t="s">
        <v>748</v>
      </c>
      <c r="F541" s="323" t="s">
        <v>751</v>
      </c>
      <c r="G541" s="320"/>
    </row>
    <row r="542" spans="1:7" ht="15" x14ac:dyDescent="0.25">
      <c r="A542" s="320">
        <v>537</v>
      </c>
      <c r="B542" s="321" t="s">
        <v>1458</v>
      </c>
      <c r="C542" s="321" t="s">
        <v>1459</v>
      </c>
      <c r="D542" s="320" t="s">
        <v>747</v>
      </c>
      <c r="E542" s="322" t="s">
        <v>830</v>
      </c>
      <c r="F542" s="323" t="s">
        <v>831</v>
      </c>
      <c r="G542" s="320"/>
    </row>
    <row r="543" spans="1:7" ht="15" x14ac:dyDescent="0.25">
      <c r="A543" s="320">
        <v>538</v>
      </c>
      <c r="B543" s="321" t="s">
        <v>1460</v>
      </c>
      <c r="C543" s="321" t="s">
        <v>1459</v>
      </c>
      <c r="D543" s="320" t="s">
        <v>747</v>
      </c>
      <c r="E543" s="322" t="s">
        <v>796</v>
      </c>
      <c r="F543" s="323" t="s">
        <v>797</v>
      </c>
      <c r="G543" s="320"/>
    </row>
    <row r="544" spans="1:7" ht="15" x14ac:dyDescent="0.25">
      <c r="A544" s="320">
        <v>539</v>
      </c>
      <c r="B544" s="321" t="s">
        <v>1461</v>
      </c>
      <c r="C544" s="321" t="s">
        <v>1459</v>
      </c>
      <c r="D544" s="320" t="s">
        <v>747</v>
      </c>
      <c r="E544" s="322" t="s">
        <v>796</v>
      </c>
      <c r="F544" s="323" t="s">
        <v>797</v>
      </c>
      <c r="G544" s="320"/>
    </row>
    <row r="545" spans="1:7" ht="15" x14ac:dyDescent="0.25">
      <c r="A545" s="320">
        <v>540</v>
      </c>
      <c r="B545" s="321" t="s">
        <v>1462</v>
      </c>
      <c r="C545" s="321" t="s">
        <v>1463</v>
      </c>
      <c r="D545" s="320" t="s">
        <v>747</v>
      </c>
      <c r="E545" s="322" t="s">
        <v>1464</v>
      </c>
      <c r="F545" s="320" t="s">
        <v>1465</v>
      </c>
      <c r="G545" s="320"/>
    </row>
    <row r="546" spans="1:7" ht="15" x14ac:dyDescent="0.25">
      <c r="A546" s="320">
        <v>541</v>
      </c>
      <c r="B546" s="321" t="s">
        <v>1466</v>
      </c>
      <c r="C546" s="321" t="s">
        <v>1463</v>
      </c>
      <c r="D546" s="320" t="s">
        <v>747</v>
      </c>
      <c r="E546" s="322" t="s">
        <v>787</v>
      </c>
      <c r="F546" s="323" t="s">
        <v>788</v>
      </c>
      <c r="G546" s="320"/>
    </row>
    <row r="547" spans="1:7" ht="15" x14ac:dyDescent="0.25">
      <c r="A547" s="320">
        <v>542</v>
      </c>
      <c r="B547" s="321" t="s">
        <v>1467</v>
      </c>
      <c r="C547" s="321" t="s">
        <v>1463</v>
      </c>
      <c r="D547" s="320" t="s">
        <v>747</v>
      </c>
      <c r="E547" s="322" t="s">
        <v>801</v>
      </c>
      <c r="F547" s="323" t="s">
        <v>802</v>
      </c>
      <c r="G547" s="320"/>
    </row>
    <row r="548" spans="1:7" ht="15" x14ac:dyDescent="0.25">
      <c r="A548" s="320">
        <v>543</v>
      </c>
      <c r="B548" s="321" t="s">
        <v>1468</v>
      </c>
      <c r="C548" s="321" t="s">
        <v>1469</v>
      </c>
      <c r="D548" s="320" t="s">
        <v>747</v>
      </c>
      <c r="E548" s="322" t="s">
        <v>1360</v>
      </c>
      <c r="F548" s="323" t="s">
        <v>1361</v>
      </c>
      <c r="G548" s="320"/>
    </row>
    <row r="549" spans="1:7" ht="15" x14ac:dyDescent="0.25">
      <c r="A549" s="320">
        <v>544</v>
      </c>
      <c r="B549" s="321" t="s">
        <v>1470</v>
      </c>
      <c r="C549" s="321" t="s">
        <v>1471</v>
      </c>
      <c r="D549" s="320" t="s">
        <v>747</v>
      </c>
      <c r="E549" s="322" t="s">
        <v>809</v>
      </c>
      <c r="F549" s="323" t="s">
        <v>1243</v>
      </c>
      <c r="G549" s="320"/>
    </row>
    <row r="550" spans="1:7" ht="15" x14ac:dyDescent="0.25">
      <c r="A550" s="320">
        <v>545</v>
      </c>
      <c r="B550" s="321" t="s">
        <v>1472</v>
      </c>
      <c r="C550" s="321" t="s">
        <v>1471</v>
      </c>
      <c r="D550" s="320" t="s">
        <v>747</v>
      </c>
      <c r="E550" s="322" t="s">
        <v>874</v>
      </c>
      <c r="F550" s="323" t="s">
        <v>875</v>
      </c>
      <c r="G550" s="320"/>
    </row>
    <row r="551" spans="1:7" ht="15" x14ac:dyDescent="0.25">
      <c r="A551" s="320">
        <v>546</v>
      </c>
      <c r="B551" s="321" t="s">
        <v>1473</v>
      </c>
      <c r="C551" s="321" t="s">
        <v>1474</v>
      </c>
      <c r="D551" s="320" t="s">
        <v>747</v>
      </c>
      <c r="E551" s="322" t="s">
        <v>988</v>
      </c>
      <c r="F551" s="323" t="s">
        <v>989</v>
      </c>
      <c r="G551" s="320"/>
    </row>
    <row r="552" spans="1:7" ht="15" x14ac:dyDescent="0.25">
      <c r="A552" s="320">
        <v>547</v>
      </c>
      <c r="B552" s="321" t="s">
        <v>1475</v>
      </c>
      <c r="C552" s="321" t="s">
        <v>1476</v>
      </c>
      <c r="D552" s="320" t="s">
        <v>747</v>
      </c>
      <c r="E552" s="322" t="s">
        <v>830</v>
      </c>
      <c r="F552" s="323" t="s">
        <v>831</v>
      </c>
      <c r="G552" s="320"/>
    </row>
    <row r="553" spans="1:7" ht="15" x14ac:dyDescent="0.25">
      <c r="A553" s="320">
        <v>548</v>
      </c>
      <c r="B553" s="321" t="s">
        <v>1477</v>
      </c>
      <c r="C553" s="321" t="s">
        <v>1478</v>
      </c>
      <c r="D553" s="320" t="s">
        <v>747</v>
      </c>
      <c r="E553" s="322" t="s">
        <v>748</v>
      </c>
      <c r="F553" s="323" t="s">
        <v>751</v>
      </c>
      <c r="G553" s="320"/>
    </row>
    <row r="554" spans="1:7" ht="15" x14ac:dyDescent="0.25">
      <c r="A554" s="320">
        <v>549</v>
      </c>
      <c r="B554" s="321" t="s">
        <v>1479</v>
      </c>
      <c r="C554" s="321" t="s">
        <v>1478</v>
      </c>
      <c r="D554" s="320" t="s">
        <v>747</v>
      </c>
      <c r="E554" s="322" t="s">
        <v>748</v>
      </c>
      <c r="F554" s="323" t="s">
        <v>751</v>
      </c>
      <c r="G554" s="320"/>
    </row>
    <row r="555" spans="1:7" ht="15" x14ac:dyDescent="0.25">
      <c r="A555" s="320">
        <v>550</v>
      </c>
      <c r="B555" s="321" t="s">
        <v>1480</v>
      </c>
      <c r="C555" s="321" t="s">
        <v>1478</v>
      </c>
      <c r="D555" s="320" t="s">
        <v>747</v>
      </c>
      <c r="E555" s="322" t="s">
        <v>748</v>
      </c>
      <c r="F555" s="323" t="s">
        <v>751</v>
      </c>
      <c r="G555" s="320"/>
    </row>
    <row r="556" spans="1:7" ht="15" x14ac:dyDescent="0.25">
      <c r="A556" s="320">
        <v>551</v>
      </c>
      <c r="B556" s="321" t="s">
        <v>1481</v>
      </c>
      <c r="C556" s="321" t="s">
        <v>1478</v>
      </c>
      <c r="D556" s="320" t="s">
        <v>747</v>
      </c>
      <c r="E556" s="322" t="s">
        <v>748</v>
      </c>
      <c r="F556" s="323" t="s">
        <v>751</v>
      </c>
      <c r="G556" s="320"/>
    </row>
    <row r="557" spans="1:7" ht="15" x14ac:dyDescent="0.25">
      <c r="A557" s="320">
        <v>552</v>
      </c>
      <c r="B557" s="321" t="s">
        <v>1482</v>
      </c>
      <c r="C557" s="321" t="s">
        <v>1478</v>
      </c>
      <c r="D557" s="320" t="s">
        <v>747</v>
      </c>
      <c r="E557" s="322" t="s">
        <v>748</v>
      </c>
      <c r="F557" s="323" t="s">
        <v>751</v>
      </c>
      <c r="G557" s="320"/>
    </row>
    <row r="558" spans="1:7" ht="15" x14ac:dyDescent="0.25">
      <c r="A558" s="320">
        <v>553</v>
      </c>
      <c r="B558" s="321" t="s">
        <v>1483</v>
      </c>
      <c r="C558" s="321" t="s">
        <v>1478</v>
      </c>
      <c r="D558" s="320" t="s">
        <v>747</v>
      </c>
      <c r="E558" s="322" t="s">
        <v>748</v>
      </c>
      <c r="F558" s="323" t="s">
        <v>751</v>
      </c>
      <c r="G558" s="320"/>
    </row>
    <row r="559" spans="1:7" ht="15" x14ac:dyDescent="0.25">
      <c r="A559" s="320">
        <v>554</v>
      </c>
      <c r="B559" s="321" t="s">
        <v>1484</v>
      </c>
      <c r="C559" s="321" t="s">
        <v>1478</v>
      </c>
      <c r="D559" s="320" t="s">
        <v>747</v>
      </c>
      <c r="E559" s="322" t="s">
        <v>748</v>
      </c>
      <c r="F559" s="323" t="s">
        <v>751</v>
      </c>
      <c r="G559" s="320"/>
    </row>
    <row r="560" spans="1:7" ht="15" x14ac:dyDescent="0.25">
      <c r="A560" s="320">
        <v>555</v>
      </c>
      <c r="B560" s="321" t="s">
        <v>1485</v>
      </c>
      <c r="C560" s="321" t="s">
        <v>1478</v>
      </c>
      <c r="D560" s="320" t="s">
        <v>747</v>
      </c>
      <c r="E560" s="322" t="s">
        <v>748</v>
      </c>
      <c r="F560" s="323" t="s">
        <v>751</v>
      </c>
      <c r="G560" s="320"/>
    </row>
    <row r="561" spans="1:7" ht="15" x14ac:dyDescent="0.25">
      <c r="A561" s="320">
        <v>556</v>
      </c>
      <c r="B561" s="321" t="s">
        <v>1486</v>
      </c>
      <c r="C561" s="321" t="s">
        <v>1478</v>
      </c>
      <c r="D561" s="320" t="s">
        <v>747</v>
      </c>
      <c r="E561" s="322" t="s">
        <v>748</v>
      </c>
      <c r="F561" s="323" t="s">
        <v>751</v>
      </c>
      <c r="G561" s="320"/>
    </row>
    <row r="562" spans="1:7" ht="15" x14ac:dyDescent="0.25">
      <c r="A562" s="320">
        <v>557</v>
      </c>
      <c r="B562" s="321" t="s">
        <v>1487</v>
      </c>
      <c r="C562" s="321" t="s">
        <v>1478</v>
      </c>
      <c r="D562" s="320" t="s">
        <v>747</v>
      </c>
      <c r="E562" s="322" t="s">
        <v>748</v>
      </c>
      <c r="F562" s="323" t="s">
        <v>751</v>
      </c>
      <c r="G562" s="320"/>
    </row>
    <row r="563" spans="1:7" ht="15" x14ac:dyDescent="0.25">
      <c r="A563" s="320">
        <v>558</v>
      </c>
      <c r="B563" s="321" t="s">
        <v>1488</v>
      </c>
      <c r="C563" s="321" t="s">
        <v>1489</v>
      </c>
      <c r="D563" s="320" t="s">
        <v>747</v>
      </c>
      <c r="E563" s="322" t="s">
        <v>818</v>
      </c>
      <c r="F563" s="323" t="s">
        <v>819</v>
      </c>
      <c r="G563" s="320"/>
    </row>
    <row r="564" spans="1:7" ht="15" x14ac:dyDescent="0.25">
      <c r="A564" s="320">
        <v>559</v>
      </c>
      <c r="B564" s="321" t="s">
        <v>1490</v>
      </c>
      <c r="C564" s="321" t="s">
        <v>1489</v>
      </c>
      <c r="D564" s="320" t="s">
        <v>747</v>
      </c>
      <c r="E564" s="322" t="s">
        <v>818</v>
      </c>
      <c r="F564" s="323" t="s">
        <v>819</v>
      </c>
      <c r="G564" s="320"/>
    </row>
    <row r="565" spans="1:7" ht="15" x14ac:dyDescent="0.25">
      <c r="A565" s="320">
        <v>560</v>
      </c>
      <c r="B565" s="321" t="s">
        <v>1491</v>
      </c>
      <c r="C565" s="321" t="s">
        <v>1489</v>
      </c>
      <c r="D565" s="320" t="s">
        <v>747</v>
      </c>
      <c r="E565" s="322" t="s">
        <v>818</v>
      </c>
      <c r="F565" s="323" t="s">
        <v>819</v>
      </c>
      <c r="G565" s="320"/>
    </row>
    <row r="566" spans="1:7" ht="15" x14ac:dyDescent="0.25">
      <c r="A566" s="320">
        <v>561</v>
      </c>
      <c r="B566" s="321" t="s">
        <v>1492</v>
      </c>
      <c r="C566" s="321" t="s">
        <v>1489</v>
      </c>
      <c r="D566" s="320" t="s">
        <v>747</v>
      </c>
      <c r="E566" s="322" t="s">
        <v>818</v>
      </c>
      <c r="F566" s="323" t="s">
        <v>819</v>
      </c>
      <c r="G566" s="320"/>
    </row>
    <row r="567" spans="1:7" ht="15" x14ac:dyDescent="0.25">
      <c r="A567" s="320">
        <v>562</v>
      </c>
      <c r="B567" s="321" t="s">
        <v>1493</v>
      </c>
      <c r="C567" s="321" t="s">
        <v>1489</v>
      </c>
      <c r="D567" s="320" t="s">
        <v>747</v>
      </c>
      <c r="E567" s="322" t="s">
        <v>818</v>
      </c>
      <c r="F567" s="323" t="s">
        <v>819</v>
      </c>
      <c r="G567" s="320"/>
    </row>
    <row r="568" spans="1:7" ht="15" x14ac:dyDescent="0.25">
      <c r="A568" s="320">
        <v>563</v>
      </c>
      <c r="B568" s="321" t="s">
        <v>1494</v>
      </c>
      <c r="C568" s="321" t="s">
        <v>1489</v>
      </c>
      <c r="D568" s="320" t="s">
        <v>747</v>
      </c>
      <c r="E568" s="322" t="s">
        <v>818</v>
      </c>
      <c r="F568" s="323" t="s">
        <v>819</v>
      </c>
      <c r="G568" s="320"/>
    </row>
    <row r="569" spans="1:7" ht="15" x14ac:dyDescent="0.25">
      <c r="A569" s="320">
        <v>564</v>
      </c>
      <c r="B569" s="321" t="s">
        <v>1495</v>
      </c>
      <c r="C569" s="321" t="s">
        <v>1489</v>
      </c>
      <c r="D569" s="320" t="s">
        <v>747</v>
      </c>
      <c r="E569" s="322" t="s">
        <v>818</v>
      </c>
      <c r="F569" s="323" t="s">
        <v>819</v>
      </c>
      <c r="G569" s="320"/>
    </row>
    <row r="570" spans="1:7" ht="15" x14ac:dyDescent="0.25">
      <c r="A570" s="320">
        <v>565</v>
      </c>
      <c r="B570" s="321" t="s">
        <v>1496</v>
      </c>
      <c r="C570" s="321" t="s">
        <v>1489</v>
      </c>
      <c r="D570" s="320" t="s">
        <v>747</v>
      </c>
      <c r="E570" s="322" t="s">
        <v>818</v>
      </c>
      <c r="F570" s="323" t="s">
        <v>819</v>
      </c>
      <c r="G570" s="320"/>
    </row>
    <row r="571" spans="1:7" ht="15" x14ac:dyDescent="0.25">
      <c r="A571" s="320">
        <v>566</v>
      </c>
      <c r="B571" s="321" t="s">
        <v>1497</v>
      </c>
      <c r="C571" s="321" t="s">
        <v>1498</v>
      </c>
      <c r="D571" s="320" t="s">
        <v>747</v>
      </c>
      <c r="E571" s="322" t="s">
        <v>818</v>
      </c>
      <c r="F571" s="323" t="s">
        <v>819</v>
      </c>
      <c r="G571" s="320"/>
    </row>
    <row r="572" spans="1:7" ht="15" x14ac:dyDescent="0.25">
      <c r="A572" s="320">
        <v>567</v>
      </c>
      <c r="B572" s="321" t="s">
        <v>1499</v>
      </c>
      <c r="C572" s="321" t="s">
        <v>1498</v>
      </c>
      <c r="D572" s="320" t="s">
        <v>747</v>
      </c>
      <c r="E572" s="322" t="s">
        <v>818</v>
      </c>
      <c r="F572" s="323" t="s">
        <v>819</v>
      </c>
      <c r="G572" s="320"/>
    </row>
    <row r="573" spans="1:7" ht="15" x14ac:dyDescent="0.25">
      <c r="A573" s="320">
        <v>568</v>
      </c>
      <c r="B573" s="321" t="s">
        <v>1500</v>
      </c>
      <c r="C573" s="321" t="s">
        <v>1498</v>
      </c>
      <c r="D573" s="320" t="s">
        <v>747</v>
      </c>
      <c r="E573" s="322" t="s">
        <v>818</v>
      </c>
      <c r="F573" s="323" t="s">
        <v>819</v>
      </c>
      <c r="G573" s="320"/>
    </row>
    <row r="574" spans="1:7" ht="15" x14ac:dyDescent="0.25">
      <c r="A574" s="320">
        <v>569</v>
      </c>
      <c r="B574" s="321" t="s">
        <v>1501</v>
      </c>
      <c r="C574" s="321" t="s">
        <v>1498</v>
      </c>
      <c r="D574" s="320" t="s">
        <v>747</v>
      </c>
      <c r="E574" s="322" t="s">
        <v>818</v>
      </c>
      <c r="F574" s="323" t="s">
        <v>819</v>
      </c>
      <c r="G574" s="320"/>
    </row>
    <row r="575" spans="1:7" ht="15" x14ac:dyDescent="0.25">
      <c r="A575" s="320">
        <v>570</v>
      </c>
      <c r="B575" s="321" t="s">
        <v>1502</v>
      </c>
      <c r="C575" s="321" t="s">
        <v>1498</v>
      </c>
      <c r="D575" s="320" t="s">
        <v>747</v>
      </c>
      <c r="E575" s="322" t="s">
        <v>818</v>
      </c>
      <c r="F575" s="323" t="s">
        <v>819</v>
      </c>
      <c r="G575" s="320"/>
    </row>
    <row r="576" spans="1:7" ht="15" x14ac:dyDescent="0.25">
      <c r="A576" s="320">
        <v>571</v>
      </c>
      <c r="B576" s="321" t="s">
        <v>1503</v>
      </c>
      <c r="C576" s="321" t="s">
        <v>1498</v>
      </c>
      <c r="D576" s="320" t="s">
        <v>747</v>
      </c>
      <c r="E576" s="322" t="s">
        <v>818</v>
      </c>
      <c r="F576" s="323" t="s">
        <v>819</v>
      </c>
      <c r="G576" s="320"/>
    </row>
    <row r="577" spans="1:7" ht="15" x14ac:dyDescent="0.25">
      <c r="A577" s="320">
        <v>572</v>
      </c>
      <c r="B577" s="321" t="s">
        <v>1504</v>
      </c>
      <c r="C577" s="321" t="s">
        <v>1498</v>
      </c>
      <c r="D577" s="320" t="s">
        <v>747</v>
      </c>
      <c r="E577" s="322" t="s">
        <v>818</v>
      </c>
      <c r="F577" s="323" t="s">
        <v>819</v>
      </c>
      <c r="G577" s="320"/>
    </row>
    <row r="578" spans="1:7" ht="15" x14ac:dyDescent="0.25">
      <c r="A578" s="320">
        <v>573</v>
      </c>
      <c r="B578" s="321" t="s">
        <v>1505</v>
      </c>
      <c r="C578" s="321" t="s">
        <v>1498</v>
      </c>
      <c r="D578" s="320" t="s">
        <v>747</v>
      </c>
      <c r="E578" s="322" t="s">
        <v>818</v>
      </c>
      <c r="F578" s="323" t="s">
        <v>819</v>
      </c>
      <c r="G578" s="320"/>
    </row>
    <row r="579" spans="1:7" ht="15" x14ac:dyDescent="0.25">
      <c r="A579" s="320">
        <v>574</v>
      </c>
      <c r="B579" s="321" t="s">
        <v>1506</v>
      </c>
      <c r="C579" s="321" t="s">
        <v>1498</v>
      </c>
      <c r="D579" s="320" t="s">
        <v>747</v>
      </c>
      <c r="E579" s="322" t="s">
        <v>818</v>
      </c>
      <c r="F579" s="323" t="s">
        <v>819</v>
      </c>
      <c r="G579" s="320"/>
    </row>
    <row r="580" spans="1:7" ht="15" x14ac:dyDescent="0.25">
      <c r="A580" s="320">
        <v>575</v>
      </c>
      <c r="B580" s="321" t="s">
        <v>1507</v>
      </c>
      <c r="C580" s="321" t="s">
        <v>1498</v>
      </c>
      <c r="D580" s="320" t="s">
        <v>747</v>
      </c>
      <c r="E580" s="322" t="s">
        <v>818</v>
      </c>
      <c r="F580" s="323" t="s">
        <v>819</v>
      </c>
      <c r="G580" s="320"/>
    </row>
    <row r="581" spans="1:7" ht="15" x14ac:dyDescent="0.25">
      <c r="A581" s="320">
        <v>576</v>
      </c>
      <c r="B581" s="321" t="s">
        <v>1508</v>
      </c>
      <c r="C581" s="321" t="s">
        <v>1498</v>
      </c>
      <c r="D581" s="320" t="s">
        <v>747</v>
      </c>
      <c r="E581" s="322" t="s">
        <v>818</v>
      </c>
      <c r="F581" s="323" t="s">
        <v>819</v>
      </c>
      <c r="G581" s="320"/>
    </row>
    <row r="582" spans="1:7" ht="15" x14ac:dyDescent="0.25">
      <c r="A582" s="320">
        <v>577</v>
      </c>
      <c r="B582" s="321" t="s">
        <v>1509</v>
      </c>
      <c r="C582" s="321" t="s">
        <v>1498</v>
      </c>
      <c r="D582" s="320" t="s">
        <v>747</v>
      </c>
      <c r="E582" s="322" t="s">
        <v>818</v>
      </c>
      <c r="F582" s="323" t="s">
        <v>819</v>
      </c>
      <c r="G582" s="320"/>
    </row>
    <row r="583" spans="1:7" ht="15" x14ac:dyDescent="0.25">
      <c r="A583" s="320">
        <v>578</v>
      </c>
      <c r="B583" s="321" t="s">
        <v>1510</v>
      </c>
      <c r="C583" s="321" t="s">
        <v>1498</v>
      </c>
      <c r="D583" s="320" t="s">
        <v>747</v>
      </c>
      <c r="E583" s="322" t="s">
        <v>818</v>
      </c>
      <c r="F583" s="323" t="s">
        <v>819</v>
      </c>
      <c r="G583" s="320"/>
    </row>
    <row r="584" spans="1:7" ht="15" x14ac:dyDescent="0.25">
      <c r="A584" s="320">
        <v>579</v>
      </c>
      <c r="B584" s="321" t="s">
        <v>1511</v>
      </c>
      <c r="C584" s="321" t="s">
        <v>1498</v>
      </c>
      <c r="D584" s="320" t="s">
        <v>747</v>
      </c>
      <c r="E584" s="322" t="s">
        <v>818</v>
      </c>
      <c r="F584" s="323" t="s">
        <v>819</v>
      </c>
      <c r="G584" s="320"/>
    </row>
    <row r="585" spans="1:7" ht="15" x14ac:dyDescent="0.25">
      <c r="A585" s="320">
        <v>580</v>
      </c>
      <c r="B585" s="321" t="s">
        <v>1512</v>
      </c>
      <c r="C585" s="321" t="s">
        <v>1498</v>
      </c>
      <c r="D585" s="320" t="s">
        <v>747</v>
      </c>
      <c r="E585" s="322" t="s">
        <v>818</v>
      </c>
      <c r="F585" s="323" t="s">
        <v>819</v>
      </c>
      <c r="G585" s="320"/>
    </row>
    <row r="586" spans="1:7" ht="15" x14ac:dyDescent="0.25">
      <c r="A586" s="320">
        <v>581</v>
      </c>
      <c r="B586" s="321" t="s">
        <v>1513</v>
      </c>
      <c r="C586" s="321" t="s">
        <v>1514</v>
      </c>
      <c r="D586" s="320" t="s">
        <v>747</v>
      </c>
      <c r="E586" s="322" t="s">
        <v>818</v>
      </c>
      <c r="F586" s="323" t="s">
        <v>819</v>
      </c>
      <c r="G586" s="320"/>
    </row>
    <row r="587" spans="1:7" ht="15" x14ac:dyDescent="0.25">
      <c r="A587" s="320">
        <v>582</v>
      </c>
      <c r="B587" s="321" t="s">
        <v>1515</v>
      </c>
      <c r="C587" s="321" t="s">
        <v>1514</v>
      </c>
      <c r="D587" s="320" t="s">
        <v>747</v>
      </c>
      <c r="E587" s="322" t="s">
        <v>818</v>
      </c>
      <c r="F587" s="323" t="s">
        <v>819</v>
      </c>
      <c r="G587" s="320"/>
    </row>
    <row r="588" spans="1:7" ht="15" x14ac:dyDescent="0.25">
      <c r="A588" s="320">
        <v>583</v>
      </c>
      <c r="B588" s="321" t="s">
        <v>1516</v>
      </c>
      <c r="C588" s="321" t="s">
        <v>1514</v>
      </c>
      <c r="D588" s="320" t="s">
        <v>747</v>
      </c>
      <c r="E588" s="322" t="s">
        <v>818</v>
      </c>
      <c r="F588" s="323" t="s">
        <v>819</v>
      </c>
      <c r="G588" s="320"/>
    </row>
    <row r="589" spans="1:7" ht="15" x14ac:dyDescent="0.25">
      <c r="A589" s="320">
        <v>584</v>
      </c>
      <c r="B589" s="321" t="s">
        <v>1517</v>
      </c>
      <c r="C589" s="321" t="s">
        <v>1518</v>
      </c>
      <c r="D589" s="320" t="s">
        <v>747</v>
      </c>
      <c r="E589" s="322" t="s">
        <v>818</v>
      </c>
      <c r="F589" s="323" t="s">
        <v>819</v>
      </c>
      <c r="G589" s="320"/>
    </row>
    <row r="590" spans="1:7" ht="15" x14ac:dyDescent="0.25">
      <c r="A590" s="320">
        <v>585</v>
      </c>
      <c r="B590" s="321" t="s">
        <v>1519</v>
      </c>
      <c r="C590" s="321" t="s">
        <v>1514</v>
      </c>
      <c r="D590" s="320" t="s">
        <v>747</v>
      </c>
      <c r="E590" s="322" t="s">
        <v>818</v>
      </c>
      <c r="F590" s="323" t="s">
        <v>819</v>
      </c>
      <c r="G590" s="320"/>
    </row>
    <row r="591" spans="1:7" ht="15" x14ac:dyDescent="0.25">
      <c r="A591" s="320">
        <v>586</v>
      </c>
      <c r="B591" s="321" t="s">
        <v>1520</v>
      </c>
      <c r="C591" s="321" t="s">
        <v>1521</v>
      </c>
      <c r="D591" s="320" t="s">
        <v>747</v>
      </c>
      <c r="E591" s="322" t="s">
        <v>818</v>
      </c>
      <c r="F591" s="323" t="s">
        <v>819</v>
      </c>
      <c r="G591" s="320"/>
    </row>
    <row r="592" spans="1:7" ht="15" x14ac:dyDescent="0.25">
      <c r="A592" s="320">
        <v>587</v>
      </c>
      <c r="B592" s="321" t="s">
        <v>1522</v>
      </c>
      <c r="C592" s="321" t="s">
        <v>1521</v>
      </c>
      <c r="D592" s="320" t="s">
        <v>747</v>
      </c>
      <c r="E592" s="322" t="s">
        <v>818</v>
      </c>
      <c r="F592" s="323" t="s">
        <v>819</v>
      </c>
      <c r="G592" s="320"/>
    </row>
    <row r="593" spans="1:7" ht="15" x14ac:dyDescent="0.25">
      <c r="A593" s="320">
        <v>588</v>
      </c>
      <c r="B593" s="321" t="s">
        <v>1523</v>
      </c>
      <c r="C593" s="321" t="s">
        <v>1521</v>
      </c>
      <c r="D593" s="320" t="s">
        <v>747</v>
      </c>
      <c r="E593" s="322" t="s">
        <v>818</v>
      </c>
      <c r="F593" s="323" t="s">
        <v>819</v>
      </c>
      <c r="G593" s="320"/>
    </row>
    <row r="594" spans="1:7" ht="15" x14ac:dyDescent="0.25">
      <c r="A594" s="320">
        <v>589</v>
      </c>
      <c r="B594" s="321" t="s">
        <v>1524</v>
      </c>
      <c r="C594" s="321" t="s">
        <v>1521</v>
      </c>
      <c r="D594" s="320" t="s">
        <v>747</v>
      </c>
      <c r="E594" s="322" t="s">
        <v>818</v>
      </c>
      <c r="F594" s="323" t="s">
        <v>819</v>
      </c>
      <c r="G594" s="320"/>
    </row>
    <row r="595" spans="1:7" ht="15" x14ac:dyDescent="0.25">
      <c r="A595" s="320">
        <v>590</v>
      </c>
      <c r="B595" s="321" t="s">
        <v>1525</v>
      </c>
      <c r="C595" s="321" t="s">
        <v>1521</v>
      </c>
      <c r="D595" s="320" t="s">
        <v>747</v>
      </c>
      <c r="E595" s="322" t="s">
        <v>818</v>
      </c>
      <c r="F595" s="323" t="s">
        <v>819</v>
      </c>
      <c r="G595" s="320"/>
    </row>
    <row r="596" spans="1:7" ht="15" x14ac:dyDescent="0.25">
      <c r="A596" s="320">
        <v>591</v>
      </c>
      <c r="B596" s="321" t="s">
        <v>1526</v>
      </c>
      <c r="C596" s="321" t="s">
        <v>1521</v>
      </c>
      <c r="D596" s="320" t="s">
        <v>747</v>
      </c>
      <c r="E596" s="322" t="s">
        <v>818</v>
      </c>
      <c r="F596" s="323" t="s">
        <v>819</v>
      </c>
      <c r="G596" s="320"/>
    </row>
    <row r="597" spans="1:7" ht="15" x14ac:dyDescent="0.25">
      <c r="A597" s="320">
        <v>592</v>
      </c>
      <c r="B597" s="321" t="s">
        <v>1527</v>
      </c>
      <c r="C597" s="321" t="s">
        <v>1521</v>
      </c>
      <c r="D597" s="320" t="s">
        <v>747</v>
      </c>
      <c r="E597" s="322" t="s">
        <v>818</v>
      </c>
      <c r="F597" s="323" t="s">
        <v>819</v>
      </c>
      <c r="G597" s="320"/>
    </row>
    <row r="598" spans="1:7" ht="15" x14ac:dyDescent="0.25">
      <c r="A598" s="320">
        <v>593</v>
      </c>
      <c r="B598" s="321" t="s">
        <v>1528</v>
      </c>
      <c r="C598" s="321" t="s">
        <v>1521</v>
      </c>
      <c r="D598" s="320" t="s">
        <v>747</v>
      </c>
      <c r="E598" s="322" t="s">
        <v>818</v>
      </c>
      <c r="F598" s="323" t="s">
        <v>819</v>
      </c>
      <c r="G598" s="320"/>
    </row>
    <row r="599" spans="1:7" ht="15" x14ac:dyDescent="0.25">
      <c r="A599" s="320">
        <v>594</v>
      </c>
      <c r="B599" s="321" t="s">
        <v>1529</v>
      </c>
      <c r="C599" s="321" t="s">
        <v>1521</v>
      </c>
      <c r="D599" s="320" t="s">
        <v>747</v>
      </c>
      <c r="E599" s="322" t="s">
        <v>818</v>
      </c>
      <c r="F599" s="323" t="s">
        <v>819</v>
      </c>
      <c r="G599" s="320"/>
    </row>
    <row r="600" spans="1:7" ht="15" x14ac:dyDescent="0.25">
      <c r="A600" s="320">
        <v>595</v>
      </c>
      <c r="B600" s="321" t="s">
        <v>1530</v>
      </c>
      <c r="C600" s="321" t="s">
        <v>1521</v>
      </c>
      <c r="D600" s="320" t="s">
        <v>747</v>
      </c>
      <c r="E600" s="322" t="s">
        <v>818</v>
      </c>
      <c r="F600" s="323" t="s">
        <v>819</v>
      </c>
      <c r="G600" s="320"/>
    </row>
    <row r="601" spans="1:7" ht="15" x14ac:dyDescent="0.25">
      <c r="A601" s="320">
        <v>596</v>
      </c>
      <c r="B601" s="321" t="s">
        <v>1531</v>
      </c>
      <c r="C601" s="321" t="s">
        <v>1521</v>
      </c>
      <c r="D601" s="320" t="s">
        <v>747</v>
      </c>
      <c r="E601" s="322" t="s">
        <v>818</v>
      </c>
      <c r="F601" s="323" t="s">
        <v>819</v>
      </c>
      <c r="G601" s="320"/>
    </row>
    <row r="602" spans="1:7" ht="15" x14ac:dyDescent="0.25">
      <c r="A602" s="320">
        <v>597</v>
      </c>
      <c r="B602" s="321" t="s">
        <v>1532</v>
      </c>
      <c r="C602" s="321" t="s">
        <v>1521</v>
      </c>
      <c r="D602" s="320" t="s">
        <v>747</v>
      </c>
      <c r="E602" s="322" t="s">
        <v>818</v>
      </c>
      <c r="F602" s="323" t="s">
        <v>819</v>
      </c>
      <c r="G602" s="320"/>
    </row>
    <row r="603" spans="1:7" ht="15" x14ac:dyDescent="0.25">
      <c r="A603" s="320">
        <v>598</v>
      </c>
      <c r="B603" s="321" t="s">
        <v>1533</v>
      </c>
      <c r="C603" s="321" t="s">
        <v>1521</v>
      </c>
      <c r="D603" s="320" t="s">
        <v>747</v>
      </c>
      <c r="E603" s="322" t="s">
        <v>818</v>
      </c>
      <c r="F603" s="323" t="s">
        <v>819</v>
      </c>
      <c r="G603" s="320"/>
    </row>
    <row r="604" spans="1:7" ht="15" x14ac:dyDescent="0.25">
      <c r="A604" s="320">
        <v>599</v>
      </c>
      <c r="B604" s="321" t="s">
        <v>1534</v>
      </c>
      <c r="C604" s="321" t="s">
        <v>1521</v>
      </c>
      <c r="D604" s="320" t="s">
        <v>747</v>
      </c>
      <c r="E604" s="322" t="s">
        <v>818</v>
      </c>
      <c r="F604" s="323" t="s">
        <v>819</v>
      </c>
      <c r="G604" s="320"/>
    </row>
    <row r="605" spans="1:7" ht="15" x14ac:dyDescent="0.25">
      <c r="A605" s="320">
        <v>600</v>
      </c>
      <c r="B605" s="321" t="s">
        <v>1535</v>
      </c>
      <c r="C605" s="321" t="s">
        <v>1521</v>
      </c>
      <c r="D605" s="320" t="s">
        <v>747</v>
      </c>
      <c r="E605" s="322" t="s">
        <v>818</v>
      </c>
      <c r="F605" s="323" t="s">
        <v>819</v>
      </c>
      <c r="G605" s="320"/>
    </row>
    <row r="606" spans="1:7" ht="15" x14ac:dyDescent="0.25">
      <c r="A606" s="320">
        <v>601</v>
      </c>
      <c r="B606" s="321" t="s">
        <v>1536</v>
      </c>
      <c r="C606" s="321" t="s">
        <v>1521</v>
      </c>
      <c r="D606" s="320" t="s">
        <v>747</v>
      </c>
      <c r="E606" s="322" t="s">
        <v>818</v>
      </c>
      <c r="F606" s="323" t="s">
        <v>819</v>
      </c>
      <c r="G606" s="320"/>
    </row>
    <row r="607" spans="1:7" ht="15" x14ac:dyDescent="0.25">
      <c r="A607" s="320">
        <v>602</v>
      </c>
      <c r="B607" s="321" t="s">
        <v>1537</v>
      </c>
      <c r="C607" s="321" t="s">
        <v>1538</v>
      </c>
      <c r="D607" s="320" t="s">
        <v>747</v>
      </c>
      <c r="E607" s="322" t="s">
        <v>901</v>
      </c>
      <c r="F607" s="323" t="s">
        <v>895</v>
      </c>
      <c r="G607" s="320"/>
    </row>
    <row r="608" spans="1:7" ht="15" x14ac:dyDescent="0.25">
      <c r="A608" s="320">
        <v>603</v>
      </c>
      <c r="B608" s="321" t="s">
        <v>1539</v>
      </c>
      <c r="C608" s="321" t="s">
        <v>1538</v>
      </c>
      <c r="D608" s="320" t="s">
        <v>747</v>
      </c>
      <c r="E608" s="322" t="s">
        <v>901</v>
      </c>
      <c r="F608" s="323" t="s">
        <v>895</v>
      </c>
      <c r="G608" s="320"/>
    </row>
    <row r="609" spans="1:7" ht="15" x14ac:dyDescent="0.25">
      <c r="A609" s="320">
        <v>604</v>
      </c>
      <c r="B609" s="321" t="s">
        <v>1540</v>
      </c>
      <c r="C609" s="321" t="s">
        <v>1541</v>
      </c>
      <c r="D609" s="320" t="s">
        <v>747</v>
      </c>
      <c r="E609" s="322" t="s">
        <v>901</v>
      </c>
      <c r="F609" s="323" t="s">
        <v>895</v>
      </c>
      <c r="G609" s="320"/>
    </row>
    <row r="610" spans="1:7" ht="15" x14ac:dyDescent="0.25">
      <c r="A610" s="320">
        <v>605</v>
      </c>
      <c r="B610" s="321" t="s">
        <v>1542</v>
      </c>
      <c r="C610" s="321" t="s">
        <v>1543</v>
      </c>
      <c r="D610" s="320" t="s">
        <v>747</v>
      </c>
      <c r="E610" s="322" t="s">
        <v>1409</v>
      </c>
      <c r="F610" s="323" t="s">
        <v>1410</v>
      </c>
      <c r="G610" s="320"/>
    </row>
    <row r="611" spans="1:7" ht="15" x14ac:dyDescent="0.25">
      <c r="A611" s="320">
        <v>606</v>
      </c>
      <c r="B611" s="321" t="s">
        <v>1544</v>
      </c>
      <c r="C611" s="321" t="s">
        <v>1545</v>
      </c>
      <c r="D611" s="320" t="s">
        <v>747</v>
      </c>
      <c r="E611" s="322" t="s">
        <v>818</v>
      </c>
      <c r="F611" s="323" t="s">
        <v>819</v>
      </c>
      <c r="G611" s="320"/>
    </row>
    <row r="612" spans="1:7" ht="15" x14ac:dyDescent="0.25">
      <c r="A612" s="320">
        <v>607</v>
      </c>
      <c r="B612" s="321" t="s">
        <v>1546</v>
      </c>
      <c r="C612" s="321" t="s">
        <v>1547</v>
      </c>
      <c r="D612" s="320" t="s">
        <v>747</v>
      </c>
      <c r="E612" s="322" t="s">
        <v>782</v>
      </c>
      <c r="F612" s="323" t="s">
        <v>783</v>
      </c>
      <c r="G612" s="320"/>
    </row>
    <row r="613" spans="1:7" ht="15" x14ac:dyDescent="0.25">
      <c r="A613" s="320">
        <v>608</v>
      </c>
      <c r="B613" s="321" t="s">
        <v>1548</v>
      </c>
      <c r="C613" s="321" t="s">
        <v>1549</v>
      </c>
      <c r="D613" s="320" t="s">
        <v>747</v>
      </c>
      <c r="E613" s="322" t="s">
        <v>1550</v>
      </c>
      <c r="F613" s="323" t="s">
        <v>819</v>
      </c>
      <c r="G613" s="320"/>
    </row>
    <row r="614" spans="1:7" ht="15" x14ac:dyDescent="0.25">
      <c r="A614" s="320">
        <v>609</v>
      </c>
      <c r="B614" s="321" t="s">
        <v>1551</v>
      </c>
      <c r="C614" s="321" t="s">
        <v>1552</v>
      </c>
      <c r="D614" s="320" t="s">
        <v>747</v>
      </c>
      <c r="E614" s="322" t="s">
        <v>792</v>
      </c>
      <c r="F614" s="323" t="s">
        <v>793</v>
      </c>
      <c r="G614" s="320"/>
    </row>
    <row r="615" spans="1:7" ht="15" x14ac:dyDescent="0.25">
      <c r="A615" s="320">
        <v>610</v>
      </c>
      <c r="B615" s="321" t="s">
        <v>1553</v>
      </c>
      <c r="C615" s="321" t="s">
        <v>1552</v>
      </c>
      <c r="D615" s="320" t="s">
        <v>747</v>
      </c>
      <c r="E615" s="322" t="s">
        <v>796</v>
      </c>
      <c r="F615" s="323" t="s">
        <v>797</v>
      </c>
      <c r="G615" s="320"/>
    </row>
    <row r="616" spans="1:7" ht="15" x14ac:dyDescent="0.25">
      <c r="A616" s="320">
        <v>611</v>
      </c>
      <c r="B616" s="321" t="s">
        <v>1554</v>
      </c>
      <c r="C616" s="321" t="s">
        <v>1555</v>
      </c>
      <c r="D616" s="320" t="s">
        <v>747</v>
      </c>
      <c r="E616" s="322" t="s">
        <v>782</v>
      </c>
      <c r="F616" s="323" t="s">
        <v>1556</v>
      </c>
      <c r="G616" s="320"/>
    </row>
    <row r="617" spans="1:7" ht="15" x14ac:dyDescent="0.25">
      <c r="A617" s="320">
        <v>612</v>
      </c>
      <c r="B617" s="321" t="s">
        <v>1557</v>
      </c>
      <c r="C617" s="321" t="s">
        <v>1547</v>
      </c>
      <c r="D617" s="320" t="s">
        <v>747</v>
      </c>
      <c r="E617" s="322" t="s">
        <v>782</v>
      </c>
      <c r="F617" s="323" t="s">
        <v>783</v>
      </c>
      <c r="G617" s="320"/>
    </row>
    <row r="618" spans="1:7" ht="15" x14ac:dyDescent="0.25">
      <c r="A618" s="320">
        <v>613</v>
      </c>
      <c r="B618" s="321" t="s">
        <v>1558</v>
      </c>
      <c r="C618" s="321" t="s">
        <v>1559</v>
      </c>
      <c r="D618" s="320" t="s">
        <v>747</v>
      </c>
      <c r="E618" s="322" t="s">
        <v>782</v>
      </c>
      <c r="F618" s="323" t="s">
        <v>783</v>
      </c>
      <c r="G618" s="320"/>
    </row>
    <row r="619" spans="1:7" ht="15" x14ac:dyDescent="0.25">
      <c r="A619" s="320">
        <v>614</v>
      </c>
      <c r="B619" s="321" t="s">
        <v>1560</v>
      </c>
      <c r="C619" s="321" t="s">
        <v>1561</v>
      </c>
      <c r="D619" s="320" t="s">
        <v>747</v>
      </c>
      <c r="E619" s="322" t="s">
        <v>878</v>
      </c>
      <c r="F619" s="323" t="s">
        <v>1005</v>
      </c>
      <c r="G619" s="320"/>
    </row>
    <row r="620" spans="1:7" ht="15" x14ac:dyDescent="0.25">
      <c r="A620" s="320">
        <v>615</v>
      </c>
      <c r="B620" s="321" t="s">
        <v>1562</v>
      </c>
      <c r="C620" s="321" t="s">
        <v>1561</v>
      </c>
      <c r="D620" s="320" t="s">
        <v>747</v>
      </c>
      <c r="E620" s="322" t="s">
        <v>878</v>
      </c>
      <c r="F620" s="323" t="s">
        <v>1005</v>
      </c>
      <c r="G620" s="320"/>
    </row>
    <row r="621" spans="1:7" ht="15" x14ac:dyDescent="0.25">
      <c r="A621" s="320">
        <v>616</v>
      </c>
      <c r="B621" s="321" t="s">
        <v>1563</v>
      </c>
      <c r="C621" s="321" t="s">
        <v>1561</v>
      </c>
      <c r="D621" s="320" t="s">
        <v>747</v>
      </c>
      <c r="E621" s="322" t="s">
        <v>878</v>
      </c>
      <c r="F621" s="323" t="s">
        <v>1005</v>
      </c>
      <c r="G621" s="320"/>
    </row>
    <row r="622" spans="1:7" ht="15" x14ac:dyDescent="0.25">
      <c r="A622" s="320">
        <v>617</v>
      </c>
      <c r="B622" s="321" t="s">
        <v>1564</v>
      </c>
      <c r="C622" s="321" t="s">
        <v>1561</v>
      </c>
      <c r="D622" s="320" t="s">
        <v>747</v>
      </c>
      <c r="E622" s="322" t="s">
        <v>878</v>
      </c>
      <c r="F622" s="323" t="s">
        <v>1005</v>
      </c>
      <c r="G622" s="320"/>
    </row>
    <row r="623" spans="1:7" ht="15" x14ac:dyDescent="0.25">
      <c r="A623" s="320">
        <v>618</v>
      </c>
      <c r="B623" s="321" t="s">
        <v>1565</v>
      </c>
      <c r="C623" s="321" t="s">
        <v>1566</v>
      </c>
      <c r="D623" s="320" t="s">
        <v>747</v>
      </c>
      <c r="E623" s="322" t="s">
        <v>878</v>
      </c>
      <c r="F623" s="323" t="s">
        <v>1005</v>
      </c>
      <c r="G623" s="320"/>
    </row>
    <row r="624" spans="1:7" ht="15" x14ac:dyDescent="0.25">
      <c r="A624" s="320">
        <v>619</v>
      </c>
      <c r="B624" s="321" t="s">
        <v>1567</v>
      </c>
      <c r="C624" s="321" t="s">
        <v>1566</v>
      </c>
      <c r="D624" s="320" t="s">
        <v>747</v>
      </c>
      <c r="E624" s="322" t="s">
        <v>878</v>
      </c>
      <c r="F624" s="323" t="s">
        <v>1005</v>
      </c>
      <c r="G624" s="320"/>
    </row>
    <row r="625" spans="1:7" ht="15" x14ac:dyDescent="0.25">
      <c r="A625" s="320">
        <v>620</v>
      </c>
      <c r="B625" s="321" t="s">
        <v>1568</v>
      </c>
      <c r="C625" s="321" t="s">
        <v>1569</v>
      </c>
      <c r="D625" s="320" t="s">
        <v>747</v>
      </c>
      <c r="E625" s="322" t="s">
        <v>894</v>
      </c>
      <c r="F625" s="323" t="s">
        <v>895</v>
      </c>
      <c r="G625" s="320"/>
    </row>
    <row r="626" spans="1:7" ht="15" x14ac:dyDescent="0.25">
      <c r="A626" s="320">
        <v>621</v>
      </c>
      <c r="B626" s="321" t="s">
        <v>1570</v>
      </c>
      <c r="C626" s="321" t="s">
        <v>1571</v>
      </c>
      <c r="D626" s="320" t="s">
        <v>747</v>
      </c>
      <c r="E626" s="322" t="s">
        <v>894</v>
      </c>
      <c r="F626" s="323" t="s">
        <v>895</v>
      </c>
      <c r="G626" s="320"/>
    </row>
    <row r="627" spans="1:7" ht="15" x14ac:dyDescent="0.25">
      <c r="A627" s="320">
        <v>622</v>
      </c>
      <c r="B627" s="321" t="s">
        <v>1572</v>
      </c>
      <c r="C627" s="321" t="s">
        <v>1573</v>
      </c>
      <c r="D627" s="320" t="s">
        <v>747</v>
      </c>
      <c r="E627" s="322" t="s">
        <v>901</v>
      </c>
      <c r="F627" s="323" t="s">
        <v>895</v>
      </c>
      <c r="G627" s="320"/>
    </row>
    <row r="628" spans="1:7" ht="15" x14ac:dyDescent="0.25">
      <c r="A628" s="320">
        <v>623</v>
      </c>
      <c r="B628" s="321" t="s">
        <v>1574</v>
      </c>
      <c r="C628" s="321" t="s">
        <v>1575</v>
      </c>
      <c r="D628" s="320" t="s">
        <v>747</v>
      </c>
      <c r="E628" s="322" t="s">
        <v>818</v>
      </c>
      <c r="F628" s="323" t="s">
        <v>819</v>
      </c>
      <c r="G628" s="320"/>
    </row>
    <row r="629" spans="1:7" ht="15" x14ac:dyDescent="0.25">
      <c r="A629" s="320">
        <v>624</v>
      </c>
      <c r="B629" s="321" t="s">
        <v>1576</v>
      </c>
      <c r="C629" s="321" t="s">
        <v>1575</v>
      </c>
      <c r="D629" s="320" t="s">
        <v>747</v>
      </c>
      <c r="E629" s="322" t="s">
        <v>818</v>
      </c>
      <c r="F629" s="323" t="s">
        <v>819</v>
      </c>
      <c r="G629" s="320"/>
    </row>
    <row r="630" spans="1:7" ht="15" x14ac:dyDescent="0.25">
      <c r="A630" s="320">
        <v>625</v>
      </c>
      <c r="B630" s="321" t="s">
        <v>1577</v>
      </c>
      <c r="C630" s="321" t="s">
        <v>1578</v>
      </c>
      <c r="D630" s="320" t="s">
        <v>747</v>
      </c>
      <c r="E630" s="322" t="s">
        <v>856</v>
      </c>
      <c r="F630" s="323" t="s">
        <v>857</v>
      </c>
      <c r="G630" s="320"/>
    </row>
    <row r="631" spans="1:7" ht="15" x14ac:dyDescent="0.25">
      <c r="A631" s="320">
        <v>626</v>
      </c>
      <c r="B631" s="321" t="s">
        <v>1579</v>
      </c>
      <c r="C631" s="321" t="s">
        <v>1580</v>
      </c>
      <c r="D631" s="320" t="s">
        <v>747</v>
      </c>
      <c r="E631" s="322" t="s">
        <v>894</v>
      </c>
      <c r="F631" s="323" t="s">
        <v>895</v>
      </c>
      <c r="G631" s="320"/>
    </row>
    <row r="632" spans="1:7" ht="15" x14ac:dyDescent="0.25">
      <c r="A632" s="320">
        <v>627</v>
      </c>
      <c r="B632" s="321" t="s">
        <v>1581</v>
      </c>
      <c r="C632" s="321" t="s">
        <v>1582</v>
      </c>
      <c r="D632" s="320" t="s">
        <v>747</v>
      </c>
      <c r="E632" s="328" t="s">
        <v>1583</v>
      </c>
      <c r="F632" s="323" t="s">
        <v>751</v>
      </c>
      <c r="G632" s="320"/>
    </row>
    <row r="633" spans="1:7" ht="15" x14ac:dyDescent="0.25">
      <c r="A633" s="320">
        <v>628</v>
      </c>
      <c r="B633" s="321" t="s">
        <v>1584</v>
      </c>
      <c r="C633" s="321" t="s">
        <v>1585</v>
      </c>
      <c r="D633" s="320" t="s">
        <v>747</v>
      </c>
      <c r="E633" s="322" t="s">
        <v>830</v>
      </c>
      <c r="F633" s="323" t="s">
        <v>831</v>
      </c>
      <c r="G633" s="320"/>
    </row>
    <row r="634" spans="1:7" ht="15" x14ac:dyDescent="0.25">
      <c r="A634" s="320">
        <v>629</v>
      </c>
      <c r="B634" s="321" t="s">
        <v>1586</v>
      </c>
      <c r="C634" s="321" t="s">
        <v>1585</v>
      </c>
      <c r="D634" s="320" t="s">
        <v>747</v>
      </c>
      <c r="E634" s="322" t="s">
        <v>830</v>
      </c>
      <c r="F634" s="323" t="s">
        <v>831</v>
      </c>
      <c r="G634" s="320"/>
    </row>
    <row r="635" spans="1:7" ht="15" x14ac:dyDescent="0.25">
      <c r="A635" s="320">
        <v>630</v>
      </c>
      <c r="B635" s="321" t="s">
        <v>1587</v>
      </c>
      <c r="C635" s="321" t="s">
        <v>1588</v>
      </c>
      <c r="D635" s="320" t="s">
        <v>747</v>
      </c>
      <c r="E635" s="322" t="s">
        <v>782</v>
      </c>
      <c r="F635" s="323" t="s">
        <v>783</v>
      </c>
      <c r="G635" s="320"/>
    </row>
    <row r="636" spans="1:7" ht="15" x14ac:dyDescent="0.25">
      <c r="A636" s="320">
        <v>631</v>
      </c>
      <c r="B636" s="321" t="s">
        <v>1589</v>
      </c>
      <c r="C636" s="321" t="s">
        <v>1590</v>
      </c>
      <c r="D636" s="320" t="s">
        <v>747</v>
      </c>
      <c r="E636" s="322" t="s">
        <v>787</v>
      </c>
      <c r="F636" s="323" t="s">
        <v>788</v>
      </c>
      <c r="G636" s="320"/>
    </row>
    <row r="637" spans="1:7" ht="15" x14ac:dyDescent="0.25">
      <c r="A637" s="320">
        <v>632</v>
      </c>
      <c r="B637" s="321" t="s">
        <v>1591</v>
      </c>
      <c r="C637" s="321" t="s">
        <v>1590</v>
      </c>
      <c r="D637" s="320" t="s">
        <v>855</v>
      </c>
      <c r="E637" s="322" t="s">
        <v>856</v>
      </c>
      <c r="F637" s="323" t="s">
        <v>857</v>
      </c>
      <c r="G637" s="320"/>
    </row>
    <row r="638" spans="1:7" ht="15" x14ac:dyDescent="0.25">
      <c r="A638" s="320">
        <v>633</v>
      </c>
      <c r="B638" s="321" t="s">
        <v>1592</v>
      </c>
      <c r="C638" s="321" t="s">
        <v>1593</v>
      </c>
      <c r="D638" s="320" t="s">
        <v>855</v>
      </c>
      <c r="E638" s="322" t="s">
        <v>856</v>
      </c>
      <c r="F638" s="323" t="s">
        <v>857</v>
      </c>
      <c r="G638" s="320"/>
    </row>
    <row r="639" spans="1:7" ht="15" x14ac:dyDescent="0.25">
      <c r="A639" s="320">
        <v>634</v>
      </c>
      <c r="B639" s="321" t="s">
        <v>1594</v>
      </c>
      <c r="C639" s="321" t="s">
        <v>1593</v>
      </c>
      <c r="D639" s="320" t="s">
        <v>855</v>
      </c>
      <c r="E639" s="322" t="s">
        <v>856</v>
      </c>
      <c r="F639" s="323" t="s">
        <v>857</v>
      </c>
      <c r="G639" s="320"/>
    </row>
    <row r="640" spans="1:7" ht="15" x14ac:dyDescent="0.25">
      <c r="A640" s="320">
        <v>635</v>
      </c>
      <c r="B640" s="321" t="s">
        <v>1595</v>
      </c>
      <c r="C640" s="321" t="s">
        <v>1596</v>
      </c>
      <c r="D640" s="320" t="s">
        <v>855</v>
      </c>
      <c r="E640" s="322" t="s">
        <v>856</v>
      </c>
      <c r="F640" s="323" t="s">
        <v>857</v>
      </c>
      <c r="G640" s="320"/>
    </row>
    <row r="641" spans="1:7" ht="15" x14ac:dyDescent="0.25">
      <c r="A641" s="320">
        <v>636</v>
      </c>
      <c r="B641" s="321" t="s">
        <v>1597</v>
      </c>
      <c r="C641" s="321" t="s">
        <v>1598</v>
      </c>
      <c r="D641" s="320" t="s">
        <v>855</v>
      </c>
      <c r="E641" s="322" t="s">
        <v>856</v>
      </c>
      <c r="F641" s="323" t="s">
        <v>857</v>
      </c>
      <c r="G641" s="320"/>
    </row>
    <row r="642" spans="1:7" ht="15" x14ac:dyDescent="0.25">
      <c r="A642" s="320">
        <v>637</v>
      </c>
      <c r="B642" s="327" t="s">
        <v>1599</v>
      </c>
      <c r="C642" s="327" t="s">
        <v>1600</v>
      </c>
      <c r="D642" s="320" t="s">
        <v>855</v>
      </c>
      <c r="E642" s="322" t="s">
        <v>856</v>
      </c>
      <c r="F642" s="323" t="s">
        <v>857</v>
      </c>
      <c r="G642" s="320"/>
    </row>
    <row r="643" spans="1:7" ht="15" x14ac:dyDescent="0.25">
      <c r="A643" s="320">
        <v>638</v>
      </c>
      <c r="B643" s="327" t="s">
        <v>1601</v>
      </c>
      <c r="C643" s="327" t="s">
        <v>1602</v>
      </c>
      <c r="D643" s="320" t="s">
        <v>855</v>
      </c>
      <c r="E643" s="322" t="s">
        <v>856</v>
      </c>
      <c r="F643" s="323" t="s">
        <v>857</v>
      </c>
      <c r="G643" s="320"/>
    </row>
    <row r="644" spans="1:7" ht="15" x14ac:dyDescent="0.25">
      <c r="A644" s="320">
        <v>639</v>
      </c>
      <c r="B644" s="321" t="s">
        <v>1603</v>
      </c>
      <c r="C644" s="321" t="s">
        <v>1604</v>
      </c>
      <c r="D644" s="320" t="s">
        <v>855</v>
      </c>
      <c r="E644" s="322" t="s">
        <v>856</v>
      </c>
      <c r="F644" s="323" t="s">
        <v>857</v>
      </c>
      <c r="G644" s="320"/>
    </row>
    <row r="645" spans="1:7" ht="15" x14ac:dyDescent="0.25">
      <c r="A645" s="320">
        <v>640</v>
      </c>
      <c r="B645" s="321" t="s">
        <v>1605</v>
      </c>
      <c r="C645" s="321" t="s">
        <v>1606</v>
      </c>
      <c r="D645" s="320" t="s">
        <v>747</v>
      </c>
      <c r="E645" s="322" t="s">
        <v>1238</v>
      </c>
      <c r="F645" s="323" t="s">
        <v>1239</v>
      </c>
      <c r="G645" s="320"/>
    </row>
    <row r="646" spans="1:7" ht="15" x14ac:dyDescent="0.25">
      <c r="A646" s="320">
        <v>641</v>
      </c>
      <c r="B646" s="321" t="s">
        <v>1607</v>
      </c>
      <c r="C646" s="321" t="s">
        <v>1606</v>
      </c>
      <c r="D646" s="320" t="s">
        <v>747</v>
      </c>
      <c r="E646" s="322" t="s">
        <v>1011</v>
      </c>
      <c r="F646" s="323" t="s">
        <v>751</v>
      </c>
      <c r="G646" s="320"/>
    </row>
    <row r="647" spans="1:7" ht="15" x14ac:dyDescent="0.25">
      <c r="A647" s="320">
        <v>642</v>
      </c>
      <c r="B647" s="321" t="s">
        <v>1608</v>
      </c>
      <c r="C647" s="321" t="s">
        <v>1609</v>
      </c>
      <c r="D647" s="320" t="s">
        <v>747</v>
      </c>
      <c r="E647" s="322" t="s">
        <v>830</v>
      </c>
      <c r="F647" s="323" t="s">
        <v>831</v>
      </c>
      <c r="G647" s="320"/>
    </row>
    <row r="648" spans="1:7" ht="15" x14ac:dyDescent="0.25">
      <c r="A648" s="320">
        <v>643</v>
      </c>
      <c r="B648" s="321" t="s">
        <v>1610</v>
      </c>
      <c r="C648" s="321" t="s">
        <v>1611</v>
      </c>
      <c r="D648" s="320" t="s">
        <v>855</v>
      </c>
      <c r="E648" s="322" t="s">
        <v>856</v>
      </c>
      <c r="F648" s="323" t="s">
        <v>857</v>
      </c>
      <c r="G648" s="320"/>
    </row>
    <row r="649" spans="1:7" ht="15" x14ac:dyDescent="0.25">
      <c r="A649" s="320">
        <v>644</v>
      </c>
      <c r="B649" s="321" t="s">
        <v>1612</v>
      </c>
      <c r="C649" s="321" t="s">
        <v>1611</v>
      </c>
      <c r="D649" s="320" t="s">
        <v>855</v>
      </c>
      <c r="E649" s="322" t="s">
        <v>856</v>
      </c>
      <c r="F649" s="323" t="s">
        <v>857</v>
      </c>
      <c r="G649" s="320"/>
    </row>
    <row r="650" spans="1:7" ht="15" x14ac:dyDescent="0.25">
      <c r="A650" s="320">
        <v>645</v>
      </c>
      <c r="B650" s="327" t="s">
        <v>1613</v>
      </c>
      <c r="C650" s="327" t="s">
        <v>1614</v>
      </c>
      <c r="D650" s="320" t="s">
        <v>747</v>
      </c>
      <c r="E650" s="322" t="s">
        <v>886</v>
      </c>
      <c r="F650" s="323" t="s">
        <v>857</v>
      </c>
      <c r="G650" s="320"/>
    </row>
    <row r="651" spans="1:7" ht="15" x14ac:dyDescent="0.25">
      <c r="A651" s="320">
        <v>646</v>
      </c>
      <c r="B651" s="327" t="s">
        <v>1615</v>
      </c>
      <c r="C651" s="327" t="s">
        <v>1616</v>
      </c>
      <c r="D651" s="320" t="s">
        <v>747</v>
      </c>
      <c r="E651" s="322" t="s">
        <v>886</v>
      </c>
      <c r="F651" s="323" t="s">
        <v>887</v>
      </c>
      <c r="G651" s="320"/>
    </row>
    <row r="652" spans="1:7" ht="15" x14ac:dyDescent="0.25">
      <c r="A652" s="320">
        <v>647</v>
      </c>
      <c r="B652" s="327" t="s">
        <v>1617</v>
      </c>
      <c r="C652" s="327" t="s">
        <v>1616</v>
      </c>
      <c r="D652" s="320" t="s">
        <v>747</v>
      </c>
      <c r="E652" s="322" t="s">
        <v>886</v>
      </c>
      <c r="F652" s="323" t="s">
        <v>857</v>
      </c>
      <c r="G652" s="320"/>
    </row>
    <row r="653" spans="1:7" ht="15" x14ac:dyDescent="0.25">
      <c r="A653" s="320">
        <v>648</v>
      </c>
      <c r="B653" s="327" t="s">
        <v>1618</v>
      </c>
      <c r="C653" s="327" t="s">
        <v>1616</v>
      </c>
      <c r="D653" s="320" t="s">
        <v>747</v>
      </c>
      <c r="E653" s="322" t="s">
        <v>886</v>
      </c>
      <c r="F653" s="323" t="s">
        <v>887</v>
      </c>
      <c r="G653" s="320"/>
    </row>
    <row r="654" spans="1:7" ht="15" x14ac:dyDescent="0.25">
      <c r="A654" s="320">
        <v>649</v>
      </c>
      <c r="B654" s="327" t="s">
        <v>1619</v>
      </c>
      <c r="C654" s="327" t="s">
        <v>1614</v>
      </c>
      <c r="D654" s="320" t="s">
        <v>747</v>
      </c>
      <c r="E654" s="322" t="s">
        <v>886</v>
      </c>
      <c r="F654" s="323" t="s">
        <v>857</v>
      </c>
      <c r="G654" s="320"/>
    </row>
    <row r="655" spans="1:7" ht="15" x14ac:dyDescent="0.25">
      <c r="A655" s="320">
        <v>650</v>
      </c>
      <c r="B655" s="327" t="s">
        <v>1620</v>
      </c>
      <c r="C655" s="327" t="s">
        <v>1616</v>
      </c>
      <c r="D655" s="320" t="s">
        <v>747</v>
      </c>
      <c r="E655" s="322" t="s">
        <v>886</v>
      </c>
      <c r="F655" s="323" t="s">
        <v>887</v>
      </c>
      <c r="G655" s="320"/>
    </row>
    <row r="656" spans="1:7" ht="15" x14ac:dyDescent="0.25">
      <c r="A656" s="320">
        <v>651</v>
      </c>
      <c r="B656" s="327" t="s">
        <v>1621</v>
      </c>
      <c r="C656" s="327" t="s">
        <v>1614</v>
      </c>
      <c r="D656" s="320" t="s">
        <v>747</v>
      </c>
      <c r="E656" s="322" t="s">
        <v>1550</v>
      </c>
      <c r="F656" s="323" t="s">
        <v>819</v>
      </c>
      <c r="G656" s="320"/>
    </row>
    <row r="657" spans="1:7" ht="15" x14ac:dyDescent="0.25">
      <c r="A657" s="320">
        <v>652</v>
      </c>
      <c r="B657" s="327" t="s">
        <v>1622</v>
      </c>
      <c r="C657" s="327" t="s">
        <v>1614</v>
      </c>
      <c r="D657" s="320" t="s">
        <v>747</v>
      </c>
      <c r="E657" s="322" t="s">
        <v>1258</v>
      </c>
      <c r="F657" s="323" t="s">
        <v>1259</v>
      </c>
      <c r="G657" s="320"/>
    </row>
    <row r="658" spans="1:7" ht="15" x14ac:dyDescent="0.25">
      <c r="A658" s="320">
        <v>653</v>
      </c>
      <c r="B658" s="327" t="s">
        <v>1623</v>
      </c>
      <c r="C658" s="327" t="s">
        <v>1614</v>
      </c>
      <c r="D658" s="320" t="s">
        <v>855</v>
      </c>
      <c r="E658" s="322" t="s">
        <v>1624</v>
      </c>
      <c r="F658" s="323" t="s">
        <v>857</v>
      </c>
      <c r="G658" s="320"/>
    </row>
    <row r="659" spans="1:7" ht="15" x14ac:dyDescent="0.25">
      <c r="A659" s="320">
        <v>654</v>
      </c>
      <c r="B659" s="327" t="s">
        <v>1625</v>
      </c>
      <c r="C659" s="327" t="s">
        <v>1616</v>
      </c>
      <c r="D659" s="320" t="s">
        <v>855</v>
      </c>
      <c r="E659" s="322" t="s">
        <v>856</v>
      </c>
      <c r="F659" s="323" t="s">
        <v>857</v>
      </c>
      <c r="G659" s="320"/>
    </row>
    <row r="660" spans="1:7" ht="15" x14ac:dyDescent="0.25">
      <c r="A660" s="320">
        <v>655</v>
      </c>
      <c r="B660" s="327" t="s">
        <v>1626</v>
      </c>
      <c r="C660" s="327" t="s">
        <v>1616</v>
      </c>
      <c r="D660" s="320" t="s">
        <v>747</v>
      </c>
      <c r="E660" s="322" t="s">
        <v>1158</v>
      </c>
      <c r="F660" s="323" t="s">
        <v>1159</v>
      </c>
      <c r="G660" s="320"/>
    </row>
    <row r="661" spans="1:7" ht="15" x14ac:dyDescent="0.25">
      <c r="A661" s="320">
        <v>656</v>
      </c>
      <c r="B661" s="327" t="s">
        <v>1627</v>
      </c>
      <c r="C661" s="327" t="s">
        <v>1616</v>
      </c>
      <c r="D661" s="320" t="s">
        <v>747</v>
      </c>
      <c r="E661" s="322" t="s">
        <v>1242</v>
      </c>
      <c r="F661" s="323" t="s">
        <v>1243</v>
      </c>
      <c r="G661" s="320"/>
    </row>
    <row r="662" spans="1:7" ht="15" x14ac:dyDescent="0.25">
      <c r="A662" s="320">
        <v>657</v>
      </c>
      <c r="B662" s="327" t="s">
        <v>1628</v>
      </c>
      <c r="C662" s="327" t="s">
        <v>1614</v>
      </c>
      <c r="D662" s="320" t="s">
        <v>855</v>
      </c>
      <c r="E662" s="322" t="s">
        <v>856</v>
      </c>
      <c r="F662" s="323" t="s">
        <v>857</v>
      </c>
      <c r="G662" s="320"/>
    </row>
    <row r="663" spans="1:7" ht="15" x14ac:dyDescent="0.25">
      <c r="A663" s="320">
        <v>658</v>
      </c>
      <c r="B663" s="327" t="s">
        <v>1629</v>
      </c>
      <c r="C663" s="327" t="s">
        <v>1616</v>
      </c>
      <c r="D663" s="320" t="s">
        <v>747</v>
      </c>
      <c r="E663" s="322" t="s">
        <v>809</v>
      </c>
      <c r="F663" s="323" t="s">
        <v>810</v>
      </c>
      <c r="G663" s="320"/>
    </row>
    <row r="664" spans="1:7" ht="15" x14ac:dyDescent="0.25">
      <c r="A664" s="320">
        <v>659</v>
      </c>
      <c r="B664" s="321" t="s">
        <v>1630</v>
      </c>
      <c r="C664" s="321" t="s">
        <v>1631</v>
      </c>
      <c r="D664" s="320" t="s">
        <v>855</v>
      </c>
      <c r="E664" s="322" t="s">
        <v>856</v>
      </c>
      <c r="F664" s="323" t="s">
        <v>857</v>
      </c>
      <c r="G664" s="320"/>
    </row>
    <row r="665" spans="1:7" ht="15" x14ac:dyDescent="0.25">
      <c r="A665" s="320">
        <v>660</v>
      </c>
      <c r="B665" s="321" t="s">
        <v>1632</v>
      </c>
      <c r="C665" s="321" t="s">
        <v>1633</v>
      </c>
      <c r="D665" s="320" t="s">
        <v>855</v>
      </c>
      <c r="E665" s="322" t="s">
        <v>856</v>
      </c>
      <c r="F665" s="323" t="s">
        <v>857</v>
      </c>
      <c r="G665" s="320"/>
    </row>
    <row r="666" spans="1:7" ht="15" x14ac:dyDescent="0.25">
      <c r="A666" s="320">
        <v>661</v>
      </c>
      <c r="B666" s="321" t="s">
        <v>1634</v>
      </c>
      <c r="C666" s="321" t="s">
        <v>1635</v>
      </c>
      <c r="D666" s="320" t="s">
        <v>855</v>
      </c>
      <c r="E666" s="322" t="s">
        <v>856</v>
      </c>
      <c r="F666" s="323" t="s">
        <v>857</v>
      </c>
      <c r="G666" s="320"/>
    </row>
    <row r="667" spans="1:7" ht="15" x14ac:dyDescent="0.25">
      <c r="A667" s="320">
        <v>662</v>
      </c>
      <c r="B667" s="321" t="s">
        <v>1636</v>
      </c>
      <c r="C667" s="321" t="s">
        <v>1637</v>
      </c>
      <c r="D667" s="320" t="s">
        <v>855</v>
      </c>
      <c r="E667" s="322" t="s">
        <v>856</v>
      </c>
      <c r="F667" s="323" t="s">
        <v>857</v>
      </c>
      <c r="G667" s="320"/>
    </row>
    <row r="668" spans="1:7" ht="15" x14ac:dyDescent="0.25">
      <c r="A668" s="320">
        <v>663</v>
      </c>
      <c r="B668" s="321" t="s">
        <v>1638</v>
      </c>
      <c r="C668" s="321" t="s">
        <v>1639</v>
      </c>
      <c r="D668" s="320" t="s">
        <v>747</v>
      </c>
      <c r="E668" s="322" t="s">
        <v>894</v>
      </c>
      <c r="F668" s="323" t="s">
        <v>895</v>
      </c>
      <c r="G668" s="320"/>
    </row>
    <row r="669" spans="1:7" ht="15" x14ac:dyDescent="0.25">
      <c r="A669" s="320">
        <v>664</v>
      </c>
      <c r="B669" s="321" t="s">
        <v>1640</v>
      </c>
      <c r="C669" s="321" t="s">
        <v>1641</v>
      </c>
      <c r="D669" s="320" t="s">
        <v>855</v>
      </c>
      <c r="E669" s="322" t="s">
        <v>856</v>
      </c>
      <c r="F669" s="323" t="s">
        <v>857</v>
      </c>
      <c r="G669" s="320"/>
    </row>
    <row r="670" spans="1:7" ht="15" x14ac:dyDescent="0.25">
      <c r="A670" s="320">
        <v>665</v>
      </c>
      <c r="B670" s="321" t="s">
        <v>1642</v>
      </c>
      <c r="C670" s="321" t="s">
        <v>1641</v>
      </c>
      <c r="D670" s="320" t="s">
        <v>747</v>
      </c>
      <c r="E670" s="322" t="s">
        <v>886</v>
      </c>
      <c r="F670" s="323" t="s">
        <v>887</v>
      </c>
      <c r="G670" s="320"/>
    </row>
    <row r="671" spans="1:7" ht="15" x14ac:dyDescent="0.25">
      <c r="A671" s="320">
        <v>666</v>
      </c>
      <c r="B671" s="321" t="s">
        <v>1643</v>
      </c>
      <c r="C671" s="321" t="s">
        <v>1641</v>
      </c>
      <c r="D671" s="320" t="s">
        <v>747</v>
      </c>
      <c r="E671" s="322" t="s">
        <v>1360</v>
      </c>
      <c r="F671" s="323" t="s">
        <v>871</v>
      </c>
      <c r="G671" s="320"/>
    </row>
    <row r="672" spans="1:7" ht="15" x14ac:dyDescent="0.25">
      <c r="A672" s="320">
        <v>667</v>
      </c>
      <c r="B672" s="321" t="s">
        <v>1644</v>
      </c>
      <c r="C672" s="321" t="s">
        <v>1641</v>
      </c>
      <c r="D672" s="320" t="s">
        <v>855</v>
      </c>
      <c r="E672" s="322" t="s">
        <v>856</v>
      </c>
      <c r="F672" s="323" t="s">
        <v>857</v>
      </c>
      <c r="G672" s="320"/>
    </row>
    <row r="673" spans="1:7" ht="15" x14ac:dyDescent="0.25">
      <c r="A673" s="320">
        <v>668</v>
      </c>
      <c r="B673" s="321" t="s">
        <v>1645</v>
      </c>
      <c r="C673" s="321" t="s">
        <v>1641</v>
      </c>
      <c r="D673" s="320" t="s">
        <v>855</v>
      </c>
      <c r="E673" s="322" t="s">
        <v>856</v>
      </c>
      <c r="F673" s="323" t="s">
        <v>857</v>
      </c>
      <c r="G673" s="320"/>
    </row>
    <row r="674" spans="1:7" ht="15" x14ac:dyDescent="0.25">
      <c r="A674" s="320">
        <v>669</v>
      </c>
      <c r="B674" s="321" t="s">
        <v>1646</v>
      </c>
      <c r="C674" s="321" t="s">
        <v>1641</v>
      </c>
      <c r="D674" s="320" t="s">
        <v>747</v>
      </c>
      <c r="E674" s="322" t="s">
        <v>878</v>
      </c>
      <c r="F674" s="323" t="s">
        <v>1005</v>
      </c>
      <c r="G674" s="320"/>
    </row>
    <row r="675" spans="1:7" ht="15" x14ac:dyDescent="0.25">
      <c r="A675" s="320">
        <v>670</v>
      </c>
      <c r="B675" s="321" t="s">
        <v>1647</v>
      </c>
      <c r="C675" s="321" t="s">
        <v>1641</v>
      </c>
      <c r="D675" s="320" t="s">
        <v>855</v>
      </c>
      <c r="E675" s="322" t="s">
        <v>856</v>
      </c>
      <c r="F675" s="323" t="s">
        <v>857</v>
      </c>
      <c r="G675" s="320"/>
    </row>
    <row r="676" spans="1:7" ht="15" x14ac:dyDescent="0.25">
      <c r="A676" s="320">
        <v>671</v>
      </c>
      <c r="B676" s="327" t="s">
        <v>1648</v>
      </c>
      <c r="C676" s="327" t="s">
        <v>1649</v>
      </c>
      <c r="D676" s="320" t="s">
        <v>855</v>
      </c>
      <c r="E676" s="322" t="s">
        <v>856</v>
      </c>
      <c r="F676" s="323" t="s">
        <v>857</v>
      </c>
      <c r="G676" s="320"/>
    </row>
    <row r="677" spans="1:7" ht="15" x14ac:dyDescent="0.25">
      <c r="A677" s="320">
        <v>672</v>
      </c>
      <c r="B677" s="321" t="s">
        <v>1650</v>
      </c>
      <c r="C677" s="321" t="s">
        <v>1651</v>
      </c>
      <c r="D677" s="320" t="s">
        <v>747</v>
      </c>
      <c r="E677" s="322" t="s">
        <v>886</v>
      </c>
      <c r="F677" s="323" t="s">
        <v>887</v>
      </c>
      <c r="G677" s="320"/>
    </row>
    <row r="678" spans="1:7" ht="15" x14ac:dyDescent="0.25">
      <c r="A678" s="320">
        <v>673</v>
      </c>
      <c r="B678" s="321" t="s">
        <v>1652</v>
      </c>
      <c r="C678" s="321" t="s">
        <v>1651</v>
      </c>
      <c r="D678" s="320" t="s">
        <v>747</v>
      </c>
      <c r="E678" s="322" t="s">
        <v>894</v>
      </c>
      <c r="F678" s="323" t="s">
        <v>895</v>
      </c>
      <c r="G678" s="320"/>
    </row>
    <row r="679" spans="1:7" ht="15" x14ac:dyDescent="0.25">
      <c r="A679" s="320">
        <v>674</v>
      </c>
      <c r="B679" s="321" t="s">
        <v>1653</v>
      </c>
      <c r="C679" s="321" t="s">
        <v>1654</v>
      </c>
      <c r="D679" s="320" t="s">
        <v>855</v>
      </c>
      <c r="E679" s="322" t="s">
        <v>856</v>
      </c>
      <c r="F679" s="323" t="s">
        <v>857</v>
      </c>
      <c r="G679" s="320"/>
    </row>
    <row r="680" spans="1:7" ht="15" x14ac:dyDescent="0.25">
      <c r="A680" s="320">
        <v>675</v>
      </c>
      <c r="B680" s="321" t="s">
        <v>1655</v>
      </c>
      <c r="C680" s="321" t="s">
        <v>1656</v>
      </c>
      <c r="D680" s="320" t="s">
        <v>747</v>
      </c>
      <c r="E680" s="322" t="s">
        <v>830</v>
      </c>
      <c r="F680" s="323" t="s">
        <v>831</v>
      </c>
      <c r="G680" s="320"/>
    </row>
    <row r="681" spans="1:7" ht="15" x14ac:dyDescent="0.25">
      <c r="A681" s="320">
        <v>676</v>
      </c>
      <c r="B681" s="321" t="s">
        <v>1657</v>
      </c>
      <c r="C681" s="321" t="s">
        <v>1656</v>
      </c>
      <c r="D681" s="320" t="s">
        <v>747</v>
      </c>
      <c r="E681" s="322" t="s">
        <v>830</v>
      </c>
      <c r="F681" s="323" t="s">
        <v>831</v>
      </c>
      <c r="G681" s="320"/>
    </row>
    <row r="682" spans="1:7" ht="15" x14ac:dyDescent="0.25">
      <c r="A682" s="320">
        <v>677</v>
      </c>
      <c r="B682" s="321" t="s">
        <v>1658</v>
      </c>
      <c r="C682" s="321" t="s">
        <v>1656</v>
      </c>
      <c r="D682" s="320" t="s">
        <v>747</v>
      </c>
      <c r="E682" s="322" t="s">
        <v>886</v>
      </c>
      <c r="F682" s="323" t="s">
        <v>857</v>
      </c>
      <c r="G682" s="320"/>
    </row>
    <row r="683" spans="1:7" ht="15" x14ac:dyDescent="0.25">
      <c r="A683" s="320">
        <v>678</v>
      </c>
      <c r="B683" s="321" t="s">
        <v>1659</v>
      </c>
      <c r="C683" s="321" t="s">
        <v>1660</v>
      </c>
      <c r="D683" s="320" t="s">
        <v>747</v>
      </c>
      <c r="E683" s="322" t="s">
        <v>886</v>
      </c>
      <c r="F683" s="323" t="s">
        <v>887</v>
      </c>
      <c r="G683" s="320"/>
    </row>
    <row r="684" spans="1:7" ht="15" x14ac:dyDescent="0.25">
      <c r="A684" s="320">
        <v>679</v>
      </c>
      <c r="B684" s="321" t="s">
        <v>1661</v>
      </c>
      <c r="C684" s="321" t="s">
        <v>1662</v>
      </c>
      <c r="D684" s="320" t="s">
        <v>747</v>
      </c>
      <c r="E684" s="322" t="s">
        <v>801</v>
      </c>
      <c r="F684" s="323" t="s">
        <v>857</v>
      </c>
      <c r="G684" s="320"/>
    </row>
    <row r="685" spans="1:7" ht="15" x14ac:dyDescent="0.25">
      <c r="A685" s="320">
        <v>680</v>
      </c>
      <c r="B685" s="321" t="s">
        <v>1663</v>
      </c>
      <c r="C685" s="321" t="s">
        <v>1664</v>
      </c>
      <c r="D685" s="320" t="s">
        <v>855</v>
      </c>
      <c r="E685" s="322" t="s">
        <v>856</v>
      </c>
      <c r="F685" s="323" t="s">
        <v>857</v>
      </c>
      <c r="G685" s="320"/>
    </row>
    <row r="686" spans="1:7" ht="15" x14ac:dyDescent="0.25">
      <c r="A686" s="320">
        <v>681</v>
      </c>
      <c r="B686" s="321" t="s">
        <v>1665</v>
      </c>
      <c r="C686" s="321" t="s">
        <v>1664</v>
      </c>
      <c r="D686" s="320" t="s">
        <v>747</v>
      </c>
      <c r="E686" s="322" t="s">
        <v>870</v>
      </c>
      <c r="F686" s="323" t="s">
        <v>871</v>
      </c>
      <c r="G686" s="320"/>
    </row>
    <row r="687" spans="1:7" ht="15" x14ac:dyDescent="0.25">
      <c r="A687" s="320">
        <v>682</v>
      </c>
      <c r="B687" s="321" t="s">
        <v>1666</v>
      </c>
      <c r="C687" s="321" t="s">
        <v>1664</v>
      </c>
      <c r="D687" s="320" t="s">
        <v>747</v>
      </c>
      <c r="E687" s="322" t="s">
        <v>886</v>
      </c>
      <c r="F687" s="323" t="s">
        <v>857</v>
      </c>
      <c r="G687" s="320"/>
    </row>
    <row r="688" spans="1:7" ht="15" x14ac:dyDescent="0.25">
      <c r="A688" s="320">
        <v>683</v>
      </c>
      <c r="B688" s="321" t="s">
        <v>1667</v>
      </c>
      <c r="C688" s="321" t="s">
        <v>1664</v>
      </c>
      <c r="D688" s="320" t="s">
        <v>747</v>
      </c>
      <c r="E688" s="322" t="s">
        <v>830</v>
      </c>
      <c r="F688" s="323" t="s">
        <v>831</v>
      </c>
      <c r="G688" s="320"/>
    </row>
    <row r="689" spans="1:7" ht="15" x14ac:dyDescent="0.25">
      <c r="A689" s="320">
        <v>684</v>
      </c>
      <c r="B689" s="321" t="s">
        <v>1668</v>
      </c>
      <c r="C689" s="321" t="s">
        <v>1669</v>
      </c>
      <c r="D689" s="320" t="s">
        <v>855</v>
      </c>
      <c r="E689" s="322" t="s">
        <v>856</v>
      </c>
      <c r="F689" s="323" t="s">
        <v>857</v>
      </c>
      <c r="G689" s="320"/>
    </row>
    <row r="690" spans="1:7" ht="15" x14ac:dyDescent="0.25">
      <c r="A690" s="320">
        <v>685</v>
      </c>
      <c r="B690" s="321" t="s">
        <v>1670</v>
      </c>
      <c r="C690" s="321" t="s">
        <v>1671</v>
      </c>
      <c r="D690" s="320" t="s">
        <v>855</v>
      </c>
      <c r="E690" s="322" t="s">
        <v>856</v>
      </c>
      <c r="F690" s="323" t="s">
        <v>857</v>
      </c>
      <c r="G690" s="320"/>
    </row>
    <row r="691" spans="1:7" ht="15" x14ac:dyDescent="0.25">
      <c r="A691" s="320">
        <v>686</v>
      </c>
      <c r="B691" s="321" t="s">
        <v>1672</v>
      </c>
      <c r="C691" s="321" t="s">
        <v>1671</v>
      </c>
      <c r="D691" s="320" t="s">
        <v>855</v>
      </c>
      <c r="E691" s="322" t="s">
        <v>856</v>
      </c>
      <c r="F691" s="323" t="s">
        <v>857</v>
      </c>
      <c r="G691" s="320"/>
    </row>
    <row r="692" spans="1:7" ht="15" x14ac:dyDescent="0.25">
      <c r="A692" s="320">
        <v>687</v>
      </c>
      <c r="B692" s="321" t="s">
        <v>1673</v>
      </c>
      <c r="C692" s="321" t="s">
        <v>1674</v>
      </c>
      <c r="D692" s="320" t="s">
        <v>747</v>
      </c>
      <c r="E692" s="322" t="s">
        <v>1550</v>
      </c>
      <c r="F692" s="323" t="s">
        <v>819</v>
      </c>
      <c r="G692" s="320"/>
    </row>
    <row r="693" spans="1:7" ht="15" x14ac:dyDescent="0.25">
      <c r="A693" s="320">
        <v>688</v>
      </c>
      <c r="B693" s="321" t="s">
        <v>1675</v>
      </c>
      <c r="C693" s="321" t="s">
        <v>1674</v>
      </c>
      <c r="D693" s="320" t="s">
        <v>747</v>
      </c>
      <c r="E693" s="322" t="s">
        <v>1165</v>
      </c>
      <c r="F693" s="323" t="s">
        <v>1166</v>
      </c>
      <c r="G693" s="320"/>
    </row>
    <row r="694" spans="1:7" ht="15" x14ac:dyDescent="0.25">
      <c r="A694" s="320">
        <v>689</v>
      </c>
      <c r="B694" s="321" t="s">
        <v>1676</v>
      </c>
      <c r="C694" s="321" t="s">
        <v>1677</v>
      </c>
      <c r="D694" s="320" t="s">
        <v>747</v>
      </c>
      <c r="E694" s="322" t="s">
        <v>878</v>
      </c>
      <c r="F694" s="323" t="s">
        <v>1005</v>
      </c>
      <c r="G694" s="320"/>
    </row>
    <row r="695" spans="1:7" ht="15" x14ac:dyDescent="0.25">
      <c r="A695" s="320">
        <v>690</v>
      </c>
      <c r="B695" s="321" t="s">
        <v>1678</v>
      </c>
      <c r="C695" s="321" t="s">
        <v>1679</v>
      </c>
      <c r="D695" s="320" t="s">
        <v>747</v>
      </c>
      <c r="E695" s="322" t="s">
        <v>1158</v>
      </c>
      <c r="F695" s="323" t="s">
        <v>1159</v>
      </c>
      <c r="G695" s="320"/>
    </row>
    <row r="696" spans="1:7" ht="15" x14ac:dyDescent="0.25">
      <c r="A696" s="320">
        <v>691</v>
      </c>
      <c r="B696" s="321" t="s">
        <v>1680</v>
      </c>
      <c r="C696" s="321" t="s">
        <v>1681</v>
      </c>
      <c r="D696" s="320" t="s">
        <v>747</v>
      </c>
      <c r="E696" s="322" t="s">
        <v>801</v>
      </c>
      <c r="F696" s="323" t="s">
        <v>802</v>
      </c>
      <c r="G696" s="320"/>
    </row>
    <row r="697" spans="1:7" ht="15" x14ac:dyDescent="0.25">
      <c r="A697" s="320">
        <v>692</v>
      </c>
      <c r="B697" s="321" t="s">
        <v>1682</v>
      </c>
      <c r="C697" s="321" t="s">
        <v>1681</v>
      </c>
      <c r="D697" s="320" t="s">
        <v>747</v>
      </c>
      <c r="E697" s="322" t="s">
        <v>792</v>
      </c>
      <c r="F697" s="323" t="s">
        <v>857</v>
      </c>
      <c r="G697" s="320"/>
    </row>
    <row r="698" spans="1:7" ht="15" x14ac:dyDescent="0.25">
      <c r="A698" s="320">
        <v>693</v>
      </c>
      <c r="B698" s="321" t="s">
        <v>1683</v>
      </c>
      <c r="C698" s="321" t="s">
        <v>1684</v>
      </c>
      <c r="D698" s="320" t="s">
        <v>747</v>
      </c>
      <c r="E698" s="322" t="s">
        <v>801</v>
      </c>
      <c r="F698" s="323" t="s">
        <v>802</v>
      </c>
      <c r="G698" s="320"/>
    </row>
    <row r="699" spans="1:7" ht="15" x14ac:dyDescent="0.25">
      <c r="A699" s="320">
        <v>694</v>
      </c>
      <c r="B699" s="321" t="s">
        <v>1685</v>
      </c>
      <c r="C699" s="321" t="s">
        <v>1686</v>
      </c>
      <c r="D699" s="320" t="s">
        <v>747</v>
      </c>
      <c r="E699" s="322" t="s">
        <v>801</v>
      </c>
      <c r="F699" s="323" t="s">
        <v>802</v>
      </c>
      <c r="G699" s="320"/>
    </row>
    <row r="700" spans="1:7" ht="15" x14ac:dyDescent="0.25">
      <c r="A700" s="320">
        <v>695</v>
      </c>
      <c r="B700" s="321" t="s">
        <v>1687</v>
      </c>
      <c r="C700" s="321" t="s">
        <v>1688</v>
      </c>
      <c r="D700" s="320" t="s">
        <v>747</v>
      </c>
      <c r="E700" s="322" t="s">
        <v>878</v>
      </c>
      <c r="F700" s="323" t="s">
        <v>1005</v>
      </c>
      <c r="G700" s="320"/>
    </row>
    <row r="701" spans="1:7" ht="15" x14ac:dyDescent="0.25">
      <c r="A701" s="320">
        <v>696</v>
      </c>
      <c r="B701" s="321" t="s">
        <v>1689</v>
      </c>
      <c r="C701" s="321" t="s">
        <v>1690</v>
      </c>
      <c r="D701" s="320" t="s">
        <v>747</v>
      </c>
      <c r="E701" s="322" t="s">
        <v>1691</v>
      </c>
      <c r="F701" s="323" t="s">
        <v>1692</v>
      </c>
      <c r="G701" s="320"/>
    </row>
    <row r="702" spans="1:7" ht="15" x14ac:dyDescent="0.25">
      <c r="A702" s="320">
        <v>697</v>
      </c>
      <c r="B702" s="321" t="s">
        <v>1693</v>
      </c>
      <c r="C702" s="321" t="s">
        <v>1694</v>
      </c>
      <c r="D702" s="320" t="s">
        <v>747</v>
      </c>
      <c r="E702" s="322" t="s">
        <v>1360</v>
      </c>
      <c r="F702" s="323" t="s">
        <v>1361</v>
      </c>
      <c r="G702" s="320"/>
    </row>
    <row r="703" spans="1:7" ht="15" x14ac:dyDescent="0.25">
      <c r="A703" s="320">
        <v>698</v>
      </c>
      <c r="B703" s="321" t="s">
        <v>1695</v>
      </c>
      <c r="C703" s="321" t="s">
        <v>1694</v>
      </c>
      <c r="D703" s="320" t="s">
        <v>747</v>
      </c>
      <c r="E703" s="322" t="s">
        <v>886</v>
      </c>
      <c r="F703" s="323" t="s">
        <v>887</v>
      </c>
      <c r="G703" s="320"/>
    </row>
    <row r="704" spans="1:7" ht="15" x14ac:dyDescent="0.25">
      <c r="A704" s="320">
        <v>699</v>
      </c>
      <c r="B704" s="321" t="s">
        <v>1696</v>
      </c>
      <c r="C704" s="321" t="s">
        <v>1694</v>
      </c>
      <c r="D704" s="320" t="s">
        <v>747</v>
      </c>
      <c r="E704" s="322" t="s">
        <v>878</v>
      </c>
      <c r="F704" s="323" t="s">
        <v>1005</v>
      </c>
      <c r="G704" s="320"/>
    </row>
    <row r="705" spans="1:7" ht="15" x14ac:dyDescent="0.25">
      <c r="A705" s="320">
        <v>700</v>
      </c>
      <c r="B705" s="321" t="s">
        <v>1697</v>
      </c>
      <c r="C705" s="321" t="s">
        <v>1694</v>
      </c>
      <c r="D705" s="320" t="s">
        <v>747</v>
      </c>
      <c r="E705" s="322" t="s">
        <v>886</v>
      </c>
      <c r="F705" s="323" t="s">
        <v>887</v>
      </c>
      <c r="G705" s="320"/>
    </row>
    <row r="706" spans="1:7" ht="15" x14ac:dyDescent="0.25">
      <c r="A706" s="320">
        <v>701</v>
      </c>
      <c r="B706" s="321" t="s">
        <v>1698</v>
      </c>
      <c r="C706" s="321" t="s">
        <v>1694</v>
      </c>
      <c r="D706" s="320" t="s">
        <v>747</v>
      </c>
      <c r="E706" s="322" t="s">
        <v>1583</v>
      </c>
      <c r="F706" s="323" t="s">
        <v>751</v>
      </c>
      <c r="G706" s="320"/>
    </row>
    <row r="707" spans="1:7" ht="15" x14ac:dyDescent="0.25">
      <c r="A707" s="320">
        <v>702</v>
      </c>
      <c r="B707" s="321" t="s">
        <v>1699</v>
      </c>
      <c r="C707" s="321" t="s">
        <v>1700</v>
      </c>
      <c r="D707" s="320" t="s">
        <v>747</v>
      </c>
      <c r="E707" s="322" t="s">
        <v>1360</v>
      </c>
      <c r="F707" s="323" t="s">
        <v>1361</v>
      </c>
      <c r="G707" s="320"/>
    </row>
    <row r="708" spans="1:7" ht="15" x14ac:dyDescent="0.25">
      <c r="A708" s="320">
        <v>703</v>
      </c>
      <c r="B708" s="321" t="s">
        <v>1701</v>
      </c>
      <c r="C708" s="321" t="s">
        <v>1702</v>
      </c>
      <c r="D708" s="320" t="s">
        <v>747</v>
      </c>
      <c r="E708" s="322" t="s">
        <v>988</v>
      </c>
      <c r="F708" s="323" t="s">
        <v>989</v>
      </c>
      <c r="G708" s="320"/>
    </row>
    <row r="709" spans="1:7" ht="15" x14ac:dyDescent="0.25">
      <c r="A709" s="320">
        <v>704</v>
      </c>
      <c r="B709" s="321" t="s">
        <v>1703</v>
      </c>
      <c r="C709" s="321" t="s">
        <v>1704</v>
      </c>
      <c r="D709" s="320" t="s">
        <v>747</v>
      </c>
      <c r="E709" s="322" t="s">
        <v>894</v>
      </c>
      <c r="F709" s="323" t="s">
        <v>895</v>
      </c>
      <c r="G709" s="320"/>
    </row>
    <row r="710" spans="1:7" ht="15" x14ac:dyDescent="0.25">
      <c r="A710" s="320">
        <v>705</v>
      </c>
      <c r="B710" s="321" t="s">
        <v>1705</v>
      </c>
      <c r="C710" s="321" t="s">
        <v>1704</v>
      </c>
      <c r="D710" s="320" t="s">
        <v>747</v>
      </c>
      <c r="E710" s="322" t="s">
        <v>1095</v>
      </c>
      <c r="F710" s="323" t="s">
        <v>1096</v>
      </c>
      <c r="G710" s="320"/>
    </row>
    <row r="711" spans="1:7" ht="15" x14ac:dyDescent="0.25">
      <c r="A711" s="320">
        <v>706</v>
      </c>
      <c r="B711" s="321" t="s">
        <v>1706</v>
      </c>
      <c r="C711" s="321" t="s">
        <v>1704</v>
      </c>
      <c r="D711" s="320" t="s">
        <v>747</v>
      </c>
      <c r="E711" s="322" t="s">
        <v>996</v>
      </c>
      <c r="F711" s="323" t="s">
        <v>998</v>
      </c>
      <c r="G711" s="320"/>
    </row>
    <row r="712" spans="1:7" ht="15" x14ac:dyDescent="0.25">
      <c r="A712" s="320">
        <v>707</v>
      </c>
      <c r="B712" s="321" t="s">
        <v>1707</v>
      </c>
      <c r="C712" s="321" t="s">
        <v>1704</v>
      </c>
      <c r="D712" s="320" t="s">
        <v>747</v>
      </c>
      <c r="E712" s="322" t="s">
        <v>878</v>
      </c>
      <c r="F712" s="323" t="s">
        <v>1005</v>
      </c>
      <c r="G712" s="320"/>
    </row>
    <row r="713" spans="1:7" ht="15" x14ac:dyDescent="0.25">
      <c r="A713" s="320">
        <v>708</v>
      </c>
      <c r="B713" s="321" t="s">
        <v>1708</v>
      </c>
      <c r="C713" s="321" t="s">
        <v>1709</v>
      </c>
      <c r="D713" s="320" t="s">
        <v>747</v>
      </c>
      <c r="E713" s="322" t="s">
        <v>809</v>
      </c>
      <c r="F713" s="323" t="s">
        <v>810</v>
      </c>
      <c r="G713" s="320"/>
    </row>
    <row r="714" spans="1:7" ht="15" x14ac:dyDescent="0.25">
      <c r="A714" s="320">
        <v>709</v>
      </c>
      <c r="B714" s="321" t="s">
        <v>1710</v>
      </c>
      <c r="C714" s="321" t="s">
        <v>1711</v>
      </c>
      <c r="D714" s="320" t="s">
        <v>747</v>
      </c>
      <c r="E714" s="322" t="s">
        <v>988</v>
      </c>
      <c r="F714" s="323" t="s">
        <v>989</v>
      </c>
      <c r="G714" s="320"/>
    </row>
    <row r="715" spans="1:7" ht="15" x14ac:dyDescent="0.25">
      <c r="A715" s="320">
        <v>710</v>
      </c>
      <c r="B715" s="321" t="s">
        <v>1712</v>
      </c>
      <c r="C715" s="321" t="s">
        <v>1711</v>
      </c>
      <c r="D715" s="320" t="s">
        <v>747</v>
      </c>
      <c r="E715" s="322" t="s">
        <v>867</v>
      </c>
      <c r="F715" s="323" t="s">
        <v>1045</v>
      </c>
      <c r="G715" s="320"/>
    </row>
    <row r="716" spans="1:7" ht="15" x14ac:dyDescent="0.25">
      <c r="A716" s="320">
        <v>711</v>
      </c>
      <c r="B716" s="321" t="s">
        <v>1713</v>
      </c>
      <c r="C716" s="321" t="s">
        <v>1711</v>
      </c>
      <c r="D716" s="320" t="s">
        <v>747</v>
      </c>
      <c r="E716" s="322" t="s">
        <v>809</v>
      </c>
      <c r="F716" s="323" t="s">
        <v>810</v>
      </c>
      <c r="G716" s="320"/>
    </row>
    <row r="717" spans="1:7" ht="15" x14ac:dyDescent="0.25">
      <c r="A717" s="320">
        <v>712</v>
      </c>
      <c r="B717" s="321" t="s">
        <v>1714</v>
      </c>
      <c r="C717" s="321" t="s">
        <v>1711</v>
      </c>
      <c r="D717" s="320" t="s">
        <v>747</v>
      </c>
      <c r="E717" s="322" t="s">
        <v>894</v>
      </c>
      <c r="F717" s="323" t="s">
        <v>895</v>
      </c>
      <c r="G717" s="320"/>
    </row>
    <row r="718" spans="1:7" ht="15" x14ac:dyDescent="0.25">
      <c r="A718" s="320">
        <v>713</v>
      </c>
      <c r="B718" s="321" t="s">
        <v>1715</v>
      </c>
      <c r="C718" s="321" t="s">
        <v>1711</v>
      </c>
      <c r="D718" s="320" t="s">
        <v>747</v>
      </c>
      <c r="E718" s="322" t="s">
        <v>787</v>
      </c>
      <c r="F718" s="323" t="s">
        <v>788</v>
      </c>
      <c r="G718" s="320"/>
    </row>
    <row r="719" spans="1:7" ht="15" x14ac:dyDescent="0.25">
      <c r="A719" s="320">
        <v>714</v>
      </c>
      <c r="B719" s="321" t="s">
        <v>1716</v>
      </c>
      <c r="C719" s="321" t="s">
        <v>1711</v>
      </c>
      <c r="D719" s="320" t="s">
        <v>747</v>
      </c>
      <c r="E719" s="322" t="s">
        <v>792</v>
      </c>
      <c r="F719" s="323" t="s">
        <v>793</v>
      </c>
      <c r="G719" s="320"/>
    </row>
    <row r="720" spans="1:7" ht="15" x14ac:dyDescent="0.25">
      <c r="A720" s="320">
        <v>715</v>
      </c>
      <c r="B720" s="321" t="s">
        <v>1717</v>
      </c>
      <c r="C720" s="321" t="s">
        <v>1711</v>
      </c>
      <c r="D720" s="320" t="s">
        <v>747</v>
      </c>
      <c r="E720" s="322" t="s">
        <v>1242</v>
      </c>
      <c r="F720" s="323" t="s">
        <v>1243</v>
      </c>
      <c r="G720" s="320"/>
    </row>
    <row r="721" spans="1:7" ht="15" x14ac:dyDescent="0.25">
      <c r="A721" s="320">
        <v>716</v>
      </c>
      <c r="B721" s="321" t="s">
        <v>1718</v>
      </c>
      <c r="C721" s="321" t="s">
        <v>1711</v>
      </c>
      <c r="D721" s="320" t="s">
        <v>747</v>
      </c>
      <c r="E721" s="322" t="s">
        <v>782</v>
      </c>
      <c r="F721" s="323" t="s">
        <v>783</v>
      </c>
      <c r="G721" s="320"/>
    </row>
    <row r="722" spans="1:7" ht="15" x14ac:dyDescent="0.25">
      <c r="A722" s="320">
        <v>717</v>
      </c>
      <c r="B722" s="321" t="s">
        <v>1719</v>
      </c>
      <c r="C722" s="321" t="s">
        <v>1711</v>
      </c>
      <c r="D722" s="320" t="s">
        <v>747</v>
      </c>
      <c r="E722" s="322" t="s">
        <v>1238</v>
      </c>
      <c r="F722" s="323" t="s">
        <v>1239</v>
      </c>
      <c r="G722" s="320"/>
    </row>
    <row r="723" spans="1:7" ht="15" x14ac:dyDescent="0.25">
      <c r="A723" s="320">
        <v>718</v>
      </c>
      <c r="B723" s="321" t="s">
        <v>1720</v>
      </c>
      <c r="C723" s="321" t="s">
        <v>1721</v>
      </c>
      <c r="D723" s="320" t="s">
        <v>747</v>
      </c>
      <c r="E723" s="322" t="s">
        <v>988</v>
      </c>
      <c r="F723" s="323" t="s">
        <v>989</v>
      </c>
      <c r="G723" s="320"/>
    </row>
    <row r="724" spans="1:7" ht="15" x14ac:dyDescent="0.25">
      <c r="A724" s="320">
        <v>719</v>
      </c>
      <c r="B724" s="321" t="s">
        <v>1722</v>
      </c>
      <c r="C724" s="321" t="s">
        <v>1721</v>
      </c>
      <c r="D724" s="320" t="s">
        <v>747</v>
      </c>
      <c r="E724" s="322" t="s">
        <v>867</v>
      </c>
      <c r="F724" s="323" t="s">
        <v>1045</v>
      </c>
      <c r="G724" s="320"/>
    </row>
    <row r="725" spans="1:7" ht="15" x14ac:dyDescent="0.25">
      <c r="A725" s="320">
        <v>720</v>
      </c>
      <c r="B725" s="321" t="s">
        <v>1723</v>
      </c>
      <c r="C725" s="321" t="s">
        <v>1721</v>
      </c>
      <c r="D725" s="320" t="s">
        <v>747</v>
      </c>
      <c r="E725" s="322" t="s">
        <v>809</v>
      </c>
      <c r="F725" s="323" t="s">
        <v>810</v>
      </c>
      <c r="G725" s="320"/>
    </row>
    <row r="726" spans="1:7" ht="15" x14ac:dyDescent="0.25">
      <c r="A726" s="320">
        <v>721</v>
      </c>
      <c r="B726" s="321" t="s">
        <v>1724</v>
      </c>
      <c r="C726" s="321" t="s">
        <v>1721</v>
      </c>
      <c r="D726" s="320" t="s">
        <v>747</v>
      </c>
      <c r="E726" s="322" t="s">
        <v>894</v>
      </c>
      <c r="F726" s="323" t="s">
        <v>895</v>
      </c>
      <c r="G726" s="320"/>
    </row>
    <row r="727" spans="1:7" ht="15" x14ac:dyDescent="0.25">
      <c r="A727" s="320">
        <v>722</v>
      </c>
      <c r="B727" s="321" t="s">
        <v>1725</v>
      </c>
      <c r="C727" s="321" t="s">
        <v>1721</v>
      </c>
      <c r="D727" s="320" t="s">
        <v>747</v>
      </c>
      <c r="E727" s="322" t="s">
        <v>1726</v>
      </c>
      <c r="F727" s="323" t="s">
        <v>788</v>
      </c>
      <c r="G727" s="320"/>
    </row>
    <row r="728" spans="1:7" ht="15" x14ac:dyDescent="0.25">
      <c r="A728" s="320">
        <v>723</v>
      </c>
      <c r="B728" s="321" t="s">
        <v>1727</v>
      </c>
      <c r="C728" s="321" t="s">
        <v>1721</v>
      </c>
      <c r="D728" s="320" t="s">
        <v>747</v>
      </c>
      <c r="E728" s="322" t="s">
        <v>792</v>
      </c>
      <c r="F728" s="323" t="s">
        <v>793</v>
      </c>
      <c r="G728" s="320"/>
    </row>
    <row r="729" spans="1:7" ht="15" x14ac:dyDescent="0.25">
      <c r="A729" s="320">
        <v>724</v>
      </c>
      <c r="B729" s="321" t="s">
        <v>1728</v>
      </c>
      <c r="C729" s="321" t="s">
        <v>1721</v>
      </c>
      <c r="D729" s="320" t="s">
        <v>747</v>
      </c>
      <c r="E729" s="322" t="s">
        <v>1242</v>
      </c>
      <c r="F729" s="323" t="s">
        <v>1243</v>
      </c>
      <c r="G729" s="320"/>
    </row>
    <row r="730" spans="1:7" ht="15" x14ac:dyDescent="0.25">
      <c r="A730" s="320">
        <v>725</v>
      </c>
      <c r="B730" s="321" t="s">
        <v>1729</v>
      </c>
      <c r="C730" s="321" t="s">
        <v>1721</v>
      </c>
      <c r="D730" s="320" t="s">
        <v>747</v>
      </c>
      <c r="E730" s="322" t="s">
        <v>782</v>
      </c>
      <c r="F730" s="323" t="s">
        <v>783</v>
      </c>
      <c r="G730" s="320"/>
    </row>
    <row r="731" spans="1:7" ht="15" x14ac:dyDescent="0.25">
      <c r="A731" s="320">
        <v>726</v>
      </c>
      <c r="B731" s="321" t="s">
        <v>1730</v>
      </c>
      <c r="C731" s="321" t="s">
        <v>1721</v>
      </c>
      <c r="D731" s="320" t="s">
        <v>747</v>
      </c>
      <c r="E731" s="322" t="s">
        <v>1238</v>
      </c>
      <c r="F731" s="323" t="s">
        <v>1239</v>
      </c>
      <c r="G731" s="320"/>
    </row>
    <row r="732" spans="1:7" ht="15" x14ac:dyDescent="0.25">
      <c r="A732" s="320">
        <v>727</v>
      </c>
      <c r="B732" s="321" t="s">
        <v>1731</v>
      </c>
      <c r="C732" s="321" t="s">
        <v>1732</v>
      </c>
      <c r="D732" s="320" t="s">
        <v>747</v>
      </c>
      <c r="E732" s="322" t="s">
        <v>1158</v>
      </c>
      <c r="F732" s="323" t="s">
        <v>1159</v>
      </c>
      <c r="G732" s="320"/>
    </row>
    <row r="733" spans="1:7" ht="15" x14ac:dyDescent="0.25">
      <c r="A733" s="320">
        <v>728</v>
      </c>
      <c r="B733" s="321" t="s">
        <v>1733</v>
      </c>
      <c r="C733" s="321" t="s">
        <v>1734</v>
      </c>
      <c r="D733" s="320" t="s">
        <v>747</v>
      </c>
      <c r="E733" s="322" t="s">
        <v>988</v>
      </c>
      <c r="F733" s="323" t="s">
        <v>989</v>
      </c>
      <c r="G733" s="320"/>
    </row>
    <row r="734" spans="1:7" ht="15" x14ac:dyDescent="0.25">
      <c r="A734" s="320">
        <v>729</v>
      </c>
      <c r="B734" s="321" t="s">
        <v>1735</v>
      </c>
      <c r="C734" s="321" t="s">
        <v>1734</v>
      </c>
      <c r="D734" s="320" t="s">
        <v>747</v>
      </c>
      <c r="E734" s="322" t="s">
        <v>867</v>
      </c>
      <c r="F734" s="323" t="s">
        <v>1045</v>
      </c>
      <c r="G734" s="320"/>
    </row>
    <row r="735" spans="1:7" ht="15" x14ac:dyDescent="0.25">
      <c r="A735" s="320">
        <v>730</v>
      </c>
      <c r="B735" s="321" t="s">
        <v>1736</v>
      </c>
      <c r="C735" s="321" t="s">
        <v>1734</v>
      </c>
      <c r="D735" s="320" t="s">
        <v>747</v>
      </c>
      <c r="E735" s="328" t="s">
        <v>1583</v>
      </c>
      <c r="F735" s="323" t="s">
        <v>751</v>
      </c>
      <c r="G735" s="320"/>
    </row>
    <row r="736" spans="1:7" ht="15" x14ac:dyDescent="0.25">
      <c r="A736" s="320">
        <v>731</v>
      </c>
      <c r="B736" s="321" t="s">
        <v>1737</v>
      </c>
      <c r="C736" s="321" t="s">
        <v>1734</v>
      </c>
      <c r="D736" s="320" t="s">
        <v>747</v>
      </c>
      <c r="E736" s="322" t="s">
        <v>1158</v>
      </c>
      <c r="F736" s="323" t="s">
        <v>1159</v>
      </c>
      <c r="G736" s="320"/>
    </row>
    <row r="737" spans="1:7" ht="15" x14ac:dyDescent="0.25">
      <c r="A737" s="320">
        <v>732</v>
      </c>
      <c r="B737" s="321" t="s">
        <v>1738</v>
      </c>
      <c r="C737" s="321" t="s">
        <v>1739</v>
      </c>
      <c r="D737" s="320" t="s">
        <v>747</v>
      </c>
      <c r="E737" s="322" t="s">
        <v>874</v>
      </c>
      <c r="F737" s="323" t="s">
        <v>875</v>
      </c>
      <c r="G737" s="320"/>
    </row>
    <row r="738" spans="1:7" ht="15" x14ac:dyDescent="0.25">
      <c r="A738" s="320">
        <v>733</v>
      </c>
      <c r="B738" s="321" t="s">
        <v>1740</v>
      </c>
      <c r="C738" s="321" t="s">
        <v>1741</v>
      </c>
      <c r="D738" s="320" t="s">
        <v>747</v>
      </c>
      <c r="E738" s="322" t="s">
        <v>1095</v>
      </c>
      <c r="F738" s="323" t="s">
        <v>1096</v>
      </c>
      <c r="G738" s="320"/>
    </row>
    <row r="739" spans="1:7" ht="15" x14ac:dyDescent="0.25">
      <c r="A739" s="320">
        <v>734</v>
      </c>
      <c r="B739" s="321" t="s">
        <v>1742</v>
      </c>
      <c r="C739" s="321" t="s">
        <v>1743</v>
      </c>
      <c r="D739" s="320" t="s">
        <v>747</v>
      </c>
      <c r="E739" s="322" t="s">
        <v>1464</v>
      </c>
      <c r="F739" s="323" t="s">
        <v>1465</v>
      </c>
      <c r="G739" s="320"/>
    </row>
    <row r="740" spans="1:7" ht="15" x14ac:dyDescent="0.25">
      <c r="A740" s="320">
        <v>735</v>
      </c>
      <c r="B740" s="321" t="s">
        <v>1744</v>
      </c>
      <c r="C740" s="321" t="s">
        <v>1743</v>
      </c>
      <c r="D740" s="320" t="s">
        <v>747</v>
      </c>
      <c r="E740" s="322" t="s">
        <v>1011</v>
      </c>
      <c r="F740" s="323" t="s">
        <v>751</v>
      </c>
      <c r="G740" s="320"/>
    </row>
    <row r="741" spans="1:7" ht="15" x14ac:dyDescent="0.25">
      <c r="A741" s="320">
        <v>736</v>
      </c>
      <c r="B741" s="321" t="s">
        <v>1745</v>
      </c>
      <c r="C741" s="321" t="s">
        <v>1743</v>
      </c>
      <c r="D741" s="320" t="s">
        <v>747</v>
      </c>
      <c r="E741" s="322" t="s">
        <v>830</v>
      </c>
      <c r="F741" s="323" t="s">
        <v>831</v>
      </c>
      <c r="G741" s="320"/>
    </row>
    <row r="742" spans="1:7" ht="15" x14ac:dyDescent="0.25">
      <c r="A742" s="320">
        <v>737</v>
      </c>
      <c r="B742" s="321" t="s">
        <v>1746</v>
      </c>
      <c r="C742" s="321" t="s">
        <v>1743</v>
      </c>
      <c r="D742" s="320" t="s">
        <v>747</v>
      </c>
      <c r="E742" s="322" t="s">
        <v>1158</v>
      </c>
      <c r="F742" s="323" t="s">
        <v>1159</v>
      </c>
      <c r="G742" s="320"/>
    </row>
    <row r="743" spans="1:7" ht="15" x14ac:dyDescent="0.25">
      <c r="A743" s="320">
        <v>738</v>
      </c>
      <c r="B743" s="321" t="s">
        <v>1747</v>
      </c>
      <c r="C743" s="321" t="s">
        <v>1743</v>
      </c>
      <c r="D743" s="320" t="s">
        <v>747</v>
      </c>
      <c r="E743" s="322" t="s">
        <v>996</v>
      </c>
      <c r="F743" s="323" t="s">
        <v>998</v>
      </c>
      <c r="G743" s="320"/>
    </row>
    <row r="744" spans="1:7" ht="15" x14ac:dyDescent="0.25">
      <c r="A744" s="320">
        <v>739</v>
      </c>
      <c r="B744" s="321" t="s">
        <v>1748</v>
      </c>
      <c r="C744" s="321" t="s">
        <v>1749</v>
      </c>
      <c r="D744" s="320" t="s">
        <v>747</v>
      </c>
      <c r="E744" s="322" t="s">
        <v>1464</v>
      </c>
      <c r="F744" s="323" t="s">
        <v>1465</v>
      </c>
      <c r="G744" s="320"/>
    </row>
    <row r="745" spans="1:7" ht="15" x14ac:dyDescent="0.25">
      <c r="A745" s="320">
        <v>740</v>
      </c>
      <c r="B745" s="321" t="s">
        <v>1750</v>
      </c>
      <c r="C745" s="321" t="s">
        <v>1749</v>
      </c>
      <c r="D745" s="320" t="s">
        <v>747</v>
      </c>
      <c r="E745" s="322" t="s">
        <v>1011</v>
      </c>
      <c r="F745" s="323" t="s">
        <v>751</v>
      </c>
      <c r="G745" s="320"/>
    </row>
    <row r="746" spans="1:7" ht="15" x14ac:dyDescent="0.25">
      <c r="A746" s="320">
        <v>741</v>
      </c>
      <c r="B746" s="321" t="s">
        <v>1751</v>
      </c>
      <c r="C746" s="321" t="s">
        <v>1749</v>
      </c>
      <c r="D746" s="320" t="s">
        <v>747</v>
      </c>
      <c r="E746" s="322" t="s">
        <v>830</v>
      </c>
      <c r="F746" s="323" t="s">
        <v>831</v>
      </c>
      <c r="G746" s="320"/>
    </row>
    <row r="747" spans="1:7" ht="15" x14ac:dyDescent="0.25">
      <c r="A747" s="320">
        <v>742</v>
      </c>
      <c r="B747" s="321" t="s">
        <v>1752</v>
      </c>
      <c r="C747" s="321" t="s">
        <v>1749</v>
      </c>
      <c r="D747" s="320" t="s">
        <v>747</v>
      </c>
      <c r="E747" s="322" t="s">
        <v>1158</v>
      </c>
      <c r="F747" s="323" t="s">
        <v>1159</v>
      </c>
      <c r="G747" s="320"/>
    </row>
    <row r="748" spans="1:7" ht="15" x14ac:dyDescent="0.25">
      <c r="A748" s="320">
        <v>743</v>
      </c>
      <c r="B748" s="321" t="s">
        <v>1753</v>
      </c>
      <c r="C748" s="321" t="s">
        <v>1749</v>
      </c>
      <c r="D748" s="320" t="s">
        <v>747</v>
      </c>
      <c r="E748" s="322" t="s">
        <v>996</v>
      </c>
      <c r="F748" s="323" t="s">
        <v>998</v>
      </c>
      <c r="G748" s="320"/>
    </row>
    <row r="749" spans="1:7" ht="15" x14ac:dyDescent="0.25">
      <c r="A749" s="320">
        <v>744</v>
      </c>
      <c r="B749" s="321" t="s">
        <v>1754</v>
      </c>
      <c r="C749" s="321" t="s">
        <v>1755</v>
      </c>
      <c r="D749" s="320" t="s">
        <v>747</v>
      </c>
      <c r="E749" s="322" t="s">
        <v>1464</v>
      </c>
      <c r="F749" s="323" t="s">
        <v>1465</v>
      </c>
      <c r="G749" s="320"/>
    </row>
    <row r="750" spans="1:7" ht="15" x14ac:dyDescent="0.25">
      <c r="A750" s="320">
        <v>745</v>
      </c>
      <c r="B750" s="321" t="s">
        <v>1756</v>
      </c>
      <c r="C750" s="321" t="s">
        <v>1755</v>
      </c>
      <c r="D750" s="320" t="s">
        <v>747</v>
      </c>
      <c r="E750" s="322" t="s">
        <v>1011</v>
      </c>
      <c r="F750" s="323" t="s">
        <v>751</v>
      </c>
      <c r="G750" s="320"/>
    </row>
    <row r="751" spans="1:7" ht="15" x14ac:dyDescent="0.25">
      <c r="A751" s="320">
        <v>746</v>
      </c>
      <c r="B751" s="321" t="s">
        <v>1757</v>
      </c>
      <c r="C751" s="321" t="s">
        <v>1755</v>
      </c>
      <c r="D751" s="320" t="s">
        <v>747</v>
      </c>
      <c r="E751" s="322" t="s">
        <v>830</v>
      </c>
      <c r="F751" s="323" t="s">
        <v>831</v>
      </c>
      <c r="G751" s="320"/>
    </row>
    <row r="752" spans="1:7" ht="15" x14ac:dyDescent="0.25">
      <c r="A752" s="320">
        <v>747</v>
      </c>
      <c r="B752" s="321" t="s">
        <v>1758</v>
      </c>
      <c r="C752" s="321" t="s">
        <v>1755</v>
      </c>
      <c r="D752" s="320" t="s">
        <v>747</v>
      </c>
      <c r="E752" s="322" t="s">
        <v>988</v>
      </c>
      <c r="F752" s="323" t="s">
        <v>1259</v>
      </c>
      <c r="G752" s="320"/>
    </row>
    <row r="753" spans="1:7" ht="15" x14ac:dyDescent="0.25">
      <c r="A753" s="320">
        <v>748</v>
      </c>
      <c r="B753" s="321" t="s">
        <v>1759</v>
      </c>
      <c r="C753" s="321" t="s">
        <v>1755</v>
      </c>
      <c r="D753" s="320" t="s">
        <v>747</v>
      </c>
      <c r="E753" s="322" t="s">
        <v>996</v>
      </c>
      <c r="F753" s="323" t="s">
        <v>998</v>
      </c>
      <c r="G753" s="320"/>
    </row>
    <row r="754" spans="1:7" ht="15" x14ac:dyDescent="0.25">
      <c r="A754" s="320">
        <v>749</v>
      </c>
      <c r="B754" s="321" t="s">
        <v>1760</v>
      </c>
      <c r="C754" s="321" t="s">
        <v>1761</v>
      </c>
      <c r="D754" s="320" t="s">
        <v>747</v>
      </c>
      <c r="E754" s="322" t="s">
        <v>1092</v>
      </c>
      <c r="F754" s="323" t="s">
        <v>1093</v>
      </c>
      <c r="G754" s="320"/>
    </row>
    <row r="755" spans="1:7" ht="15" x14ac:dyDescent="0.25">
      <c r="A755" s="320">
        <v>750</v>
      </c>
      <c r="B755" s="321" t="s">
        <v>1762</v>
      </c>
      <c r="C755" s="321" t="s">
        <v>1761</v>
      </c>
      <c r="D755" s="320" t="s">
        <v>747</v>
      </c>
      <c r="E755" s="322" t="s">
        <v>1763</v>
      </c>
      <c r="F755" s="323" t="s">
        <v>1235</v>
      </c>
      <c r="G755" s="320"/>
    </row>
    <row r="756" spans="1:7" ht="15" x14ac:dyDescent="0.25">
      <c r="A756" s="320">
        <v>751</v>
      </c>
      <c r="B756" s="321" t="s">
        <v>1764</v>
      </c>
      <c r="C756" s="321" t="s">
        <v>1761</v>
      </c>
      <c r="D756" s="320" t="s">
        <v>747</v>
      </c>
      <c r="E756" s="322" t="s">
        <v>830</v>
      </c>
      <c r="F756" s="323" t="s">
        <v>831</v>
      </c>
      <c r="G756" s="320"/>
    </row>
    <row r="757" spans="1:7" ht="15" x14ac:dyDescent="0.25">
      <c r="A757" s="320">
        <v>752</v>
      </c>
      <c r="B757" s="321" t="s">
        <v>1765</v>
      </c>
      <c r="C757" s="321" t="s">
        <v>1766</v>
      </c>
      <c r="D757" s="320" t="s">
        <v>747</v>
      </c>
      <c r="E757" s="322" t="s">
        <v>1092</v>
      </c>
      <c r="F757" s="323" t="s">
        <v>1093</v>
      </c>
      <c r="G757" s="320"/>
    </row>
    <row r="758" spans="1:7" ht="15" x14ac:dyDescent="0.25">
      <c r="A758" s="320">
        <v>753</v>
      </c>
      <c r="B758" s="321" t="s">
        <v>1767</v>
      </c>
      <c r="C758" s="321" t="s">
        <v>1766</v>
      </c>
      <c r="D758" s="320" t="s">
        <v>747</v>
      </c>
      <c r="E758" s="322" t="s">
        <v>1763</v>
      </c>
      <c r="F758" s="323" t="s">
        <v>1235</v>
      </c>
      <c r="G758" s="320"/>
    </row>
    <row r="759" spans="1:7" ht="15" x14ac:dyDescent="0.25">
      <c r="A759" s="320">
        <v>754</v>
      </c>
      <c r="B759" s="321" t="s">
        <v>1768</v>
      </c>
      <c r="C759" s="321" t="s">
        <v>1766</v>
      </c>
      <c r="D759" s="320" t="s">
        <v>747</v>
      </c>
      <c r="E759" s="322" t="s">
        <v>830</v>
      </c>
      <c r="F759" s="323" t="s">
        <v>831</v>
      </c>
      <c r="G759" s="320"/>
    </row>
    <row r="760" spans="1:7" ht="15" x14ac:dyDescent="0.25">
      <c r="A760" s="320">
        <v>755</v>
      </c>
      <c r="B760" s="321" t="s">
        <v>1769</v>
      </c>
      <c r="C760" s="321" t="s">
        <v>1770</v>
      </c>
      <c r="D760" s="320" t="s">
        <v>747</v>
      </c>
      <c r="E760" s="322" t="s">
        <v>988</v>
      </c>
      <c r="F760" s="323" t="s">
        <v>989</v>
      </c>
      <c r="G760" s="320"/>
    </row>
    <row r="761" spans="1:7" ht="15" x14ac:dyDescent="0.25">
      <c r="A761" s="320">
        <v>756</v>
      </c>
      <c r="B761" s="321" t="s">
        <v>1771</v>
      </c>
      <c r="C761" s="321" t="s">
        <v>1772</v>
      </c>
      <c r="D761" s="320" t="s">
        <v>747</v>
      </c>
      <c r="E761" s="322" t="s">
        <v>809</v>
      </c>
      <c r="F761" s="323" t="s">
        <v>810</v>
      </c>
      <c r="G761" s="320"/>
    </row>
    <row r="762" spans="1:7" ht="15" x14ac:dyDescent="0.25">
      <c r="A762" s="320">
        <v>757</v>
      </c>
      <c r="B762" s="329" t="s">
        <v>1773</v>
      </c>
      <c r="C762" s="321" t="s">
        <v>1774</v>
      </c>
      <c r="D762" s="320" t="s">
        <v>747</v>
      </c>
      <c r="E762" s="322" t="s">
        <v>874</v>
      </c>
      <c r="F762" s="323" t="s">
        <v>875</v>
      </c>
      <c r="G762" s="320"/>
    </row>
    <row r="763" spans="1:7" ht="15" x14ac:dyDescent="0.25">
      <c r="A763" s="320">
        <v>758</v>
      </c>
      <c r="B763" s="321" t="s">
        <v>1775</v>
      </c>
      <c r="C763" s="321" t="s">
        <v>1776</v>
      </c>
      <c r="D763" s="320" t="s">
        <v>747</v>
      </c>
      <c r="E763" s="322" t="s">
        <v>796</v>
      </c>
      <c r="F763" s="323" t="s">
        <v>797</v>
      </c>
      <c r="G763" s="320"/>
    </row>
    <row r="764" spans="1:7" ht="15" x14ac:dyDescent="0.25">
      <c r="A764" s="320">
        <v>759</v>
      </c>
      <c r="B764" s="321" t="s">
        <v>1777</v>
      </c>
      <c r="C764" s="321" t="s">
        <v>1778</v>
      </c>
      <c r="D764" s="320" t="s">
        <v>747</v>
      </c>
      <c r="E764" s="322" t="s">
        <v>1095</v>
      </c>
      <c r="F764" s="323" t="s">
        <v>1096</v>
      </c>
      <c r="G764" s="320"/>
    </row>
    <row r="765" spans="1:7" ht="15" x14ac:dyDescent="0.25">
      <c r="A765" s="320">
        <v>760</v>
      </c>
      <c r="B765" s="321" t="s">
        <v>1779</v>
      </c>
      <c r="C765" s="321" t="s">
        <v>1780</v>
      </c>
      <c r="D765" s="320" t="s">
        <v>747</v>
      </c>
      <c r="E765" s="322" t="s">
        <v>1550</v>
      </c>
      <c r="F765" s="323" t="s">
        <v>819</v>
      </c>
      <c r="G765" s="320"/>
    </row>
    <row r="766" spans="1:7" ht="15" x14ac:dyDescent="0.25">
      <c r="A766" s="320">
        <v>761</v>
      </c>
      <c r="B766" s="321" t="s">
        <v>1781</v>
      </c>
      <c r="C766" s="321" t="s">
        <v>1782</v>
      </c>
      <c r="D766" s="320" t="s">
        <v>747</v>
      </c>
      <c r="E766" s="322" t="s">
        <v>1011</v>
      </c>
      <c r="F766" s="323" t="s">
        <v>751</v>
      </c>
      <c r="G766" s="320"/>
    </row>
    <row r="767" spans="1:7" ht="15" x14ac:dyDescent="0.25">
      <c r="A767" s="320">
        <v>762</v>
      </c>
      <c r="B767" s="321" t="s">
        <v>1783</v>
      </c>
      <c r="C767" s="321" t="s">
        <v>1784</v>
      </c>
      <c r="D767" s="320" t="s">
        <v>747</v>
      </c>
      <c r="E767" s="322" t="s">
        <v>878</v>
      </c>
      <c r="F767" s="323" t="s">
        <v>1005</v>
      </c>
      <c r="G767" s="320"/>
    </row>
    <row r="768" spans="1:7" ht="15" x14ac:dyDescent="0.25">
      <c r="A768" s="320">
        <v>763</v>
      </c>
      <c r="B768" s="321" t="s">
        <v>1785</v>
      </c>
      <c r="C768" s="321" t="s">
        <v>1784</v>
      </c>
      <c r="D768" s="320" t="s">
        <v>747</v>
      </c>
      <c r="E768" s="322" t="s">
        <v>878</v>
      </c>
      <c r="F768" s="323" t="s">
        <v>1005</v>
      </c>
      <c r="G768" s="320"/>
    </row>
    <row r="769" spans="1:7" ht="15" x14ac:dyDescent="0.25">
      <c r="A769" s="320">
        <v>764</v>
      </c>
      <c r="B769" s="321" t="s">
        <v>1786</v>
      </c>
      <c r="C769" s="321" t="s">
        <v>1784</v>
      </c>
      <c r="D769" s="320" t="s">
        <v>747</v>
      </c>
      <c r="E769" s="322" t="s">
        <v>878</v>
      </c>
      <c r="F769" s="323" t="s">
        <v>1005</v>
      </c>
      <c r="G769" s="320"/>
    </row>
    <row r="770" spans="1:7" ht="15" x14ac:dyDescent="0.25">
      <c r="A770" s="320">
        <v>765</v>
      </c>
      <c r="B770" s="321" t="s">
        <v>1787</v>
      </c>
      <c r="C770" s="321" t="s">
        <v>1784</v>
      </c>
      <c r="D770" s="320" t="s">
        <v>747</v>
      </c>
      <c r="E770" s="322" t="s">
        <v>878</v>
      </c>
      <c r="F770" s="323" t="s">
        <v>1005</v>
      </c>
      <c r="G770" s="320"/>
    </row>
    <row r="771" spans="1:7" ht="15" x14ac:dyDescent="0.25">
      <c r="A771" s="320">
        <v>766</v>
      </c>
      <c r="B771" s="321" t="s">
        <v>1788</v>
      </c>
      <c r="C771" s="321" t="s">
        <v>1784</v>
      </c>
      <c r="D771" s="320" t="s">
        <v>747</v>
      </c>
      <c r="E771" s="322" t="s">
        <v>878</v>
      </c>
      <c r="F771" s="323" t="s">
        <v>1005</v>
      </c>
      <c r="G771" s="320"/>
    </row>
    <row r="772" spans="1:7" ht="15" x14ac:dyDescent="0.25">
      <c r="A772" s="320">
        <v>767</v>
      </c>
      <c r="B772" s="321" t="s">
        <v>1789</v>
      </c>
      <c r="C772" s="321" t="s">
        <v>1784</v>
      </c>
      <c r="D772" s="320" t="s">
        <v>747</v>
      </c>
      <c r="E772" s="322" t="s">
        <v>878</v>
      </c>
      <c r="F772" s="323" t="s">
        <v>1005</v>
      </c>
      <c r="G772" s="320"/>
    </row>
    <row r="773" spans="1:7" ht="15" x14ac:dyDescent="0.25">
      <c r="A773" s="320">
        <v>768</v>
      </c>
      <c r="B773" s="321" t="s">
        <v>1790</v>
      </c>
      <c r="C773" s="321" t="s">
        <v>1784</v>
      </c>
      <c r="D773" s="320" t="s">
        <v>747</v>
      </c>
      <c r="E773" s="322" t="s">
        <v>878</v>
      </c>
      <c r="F773" s="323" t="s">
        <v>1005</v>
      </c>
      <c r="G773" s="320"/>
    </row>
    <row r="774" spans="1:7" ht="15" x14ac:dyDescent="0.25">
      <c r="A774" s="320">
        <v>769</v>
      </c>
      <c r="B774" s="321" t="s">
        <v>1791</v>
      </c>
      <c r="C774" s="321" t="s">
        <v>1784</v>
      </c>
      <c r="D774" s="320" t="s">
        <v>747</v>
      </c>
      <c r="E774" s="322" t="s">
        <v>878</v>
      </c>
      <c r="F774" s="323" t="s">
        <v>1005</v>
      </c>
      <c r="G774" s="320"/>
    </row>
    <row r="775" spans="1:7" ht="15" x14ac:dyDescent="0.25">
      <c r="A775" s="320">
        <v>770</v>
      </c>
      <c r="B775" s="321" t="s">
        <v>1792</v>
      </c>
      <c r="C775" s="321" t="s">
        <v>1784</v>
      </c>
      <c r="D775" s="320" t="s">
        <v>747</v>
      </c>
      <c r="E775" s="322" t="s">
        <v>878</v>
      </c>
      <c r="F775" s="323" t="s">
        <v>1005</v>
      </c>
      <c r="G775" s="320"/>
    </row>
    <row r="776" spans="1:7" ht="15" x14ac:dyDescent="0.25">
      <c r="A776" s="320">
        <v>771</v>
      </c>
      <c r="B776" s="321" t="s">
        <v>1793</v>
      </c>
      <c r="C776" s="321" t="s">
        <v>1784</v>
      </c>
      <c r="D776" s="320" t="s">
        <v>747</v>
      </c>
      <c r="E776" s="322" t="s">
        <v>878</v>
      </c>
      <c r="F776" s="323" t="s">
        <v>1005</v>
      </c>
      <c r="G776" s="320"/>
    </row>
    <row r="777" spans="1:7" ht="15" x14ac:dyDescent="0.25">
      <c r="A777" s="320">
        <v>772</v>
      </c>
      <c r="B777" s="321" t="s">
        <v>1794</v>
      </c>
      <c r="C777" s="321" t="s">
        <v>1784</v>
      </c>
      <c r="D777" s="320" t="s">
        <v>747</v>
      </c>
      <c r="E777" s="322" t="s">
        <v>878</v>
      </c>
      <c r="F777" s="323" t="s">
        <v>1005</v>
      </c>
      <c r="G777" s="320"/>
    </row>
    <row r="778" spans="1:7" ht="15" x14ac:dyDescent="0.25">
      <c r="A778" s="320">
        <v>773</v>
      </c>
      <c r="B778" s="321" t="s">
        <v>1795</v>
      </c>
      <c r="C778" s="321" t="s">
        <v>1784</v>
      </c>
      <c r="D778" s="320" t="s">
        <v>747</v>
      </c>
      <c r="E778" s="322" t="s">
        <v>878</v>
      </c>
      <c r="F778" s="323" t="s">
        <v>1005</v>
      </c>
      <c r="G778" s="320"/>
    </row>
    <row r="779" spans="1:7" ht="15" x14ac:dyDescent="0.25">
      <c r="A779" s="320">
        <v>774</v>
      </c>
      <c r="B779" s="321" t="s">
        <v>1796</v>
      </c>
      <c r="C779" s="321" t="s">
        <v>1784</v>
      </c>
      <c r="D779" s="320" t="s">
        <v>747</v>
      </c>
      <c r="E779" s="322" t="s">
        <v>878</v>
      </c>
      <c r="F779" s="323" t="s">
        <v>1005</v>
      </c>
      <c r="G779" s="320"/>
    </row>
    <row r="780" spans="1:7" ht="15" x14ac:dyDescent="0.25">
      <c r="A780" s="320">
        <v>775</v>
      </c>
      <c r="B780" s="321" t="s">
        <v>1797</v>
      </c>
      <c r="C780" s="321" t="s">
        <v>1784</v>
      </c>
      <c r="D780" s="320" t="s">
        <v>747</v>
      </c>
      <c r="E780" s="322" t="s">
        <v>878</v>
      </c>
      <c r="F780" s="323" t="s">
        <v>1005</v>
      </c>
      <c r="G780" s="320"/>
    </row>
    <row r="781" spans="1:7" ht="15" x14ac:dyDescent="0.25">
      <c r="A781" s="320">
        <v>776</v>
      </c>
      <c r="B781" s="321" t="s">
        <v>1798</v>
      </c>
      <c r="C781" s="321" t="s">
        <v>1799</v>
      </c>
      <c r="D781" s="320" t="s">
        <v>747</v>
      </c>
      <c r="E781" s="322" t="s">
        <v>894</v>
      </c>
      <c r="F781" s="323" t="s">
        <v>895</v>
      </c>
      <c r="G781" s="320"/>
    </row>
    <row r="782" spans="1:7" ht="15" x14ac:dyDescent="0.25">
      <c r="A782" s="320">
        <v>777</v>
      </c>
      <c r="B782" s="321" t="s">
        <v>1800</v>
      </c>
      <c r="C782" s="321" t="s">
        <v>1799</v>
      </c>
      <c r="D782" s="320" t="s">
        <v>747</v>
      </c>
      <c r="E782" s="322" t="s">
        <v>894</v>
      </c>
      <c r="F782" s="323" t="s">
        <v>895</v>
      </c>
      <c r="G782" s="320"/>
    </row>
    <row r="783" spans="1:7" ht="15" x14ac:dyDescent="0.25">
      <c r="A783" s="320">
        <v>778</v>
      </c>
      <c r="B783" s="321" t="s">
        <v>1801</v>
      </c>
      <c r="C783" s="321" t="s">
        <v>1799</v>
      </c>
      <c r="D783" s="320" t="s">
        <v>747</v>
      </c>
      <c r="E783" s="322" t="s">
        <v>894</v>
      </c>
      <c r="F783" s="323" t="s">
        <v>895</v>
      </c>
      <c r="G783" s="320"/>
    </row>
    <row r="784" spans="1:7" ht="15" x14ac:dyDescent="0.25">
      <c r="A784" s="320">
        <v>779</v>
      </c>
      <c r="B784" s="321" t="s">
        <v>1802</v>
      </c>
      <c r="C784" s="321" t="s">
        <v>1799</v>
      </c>
      <c r="D784" s="320" t="s">
        <v>747</v>
      </c>
      <c r="E784" s="322" t="s">
        <v>894</v>
      </c>
      <c r="F784" s="323" t="s">
        <v>895</v>
      </c>
      <c r="G784" s="320"/>
    </row>
    <row r="785" spans="1:7" ht="15" x14ac:dyDescent="0.25">
      <c r="A785" s="320">
        <v>780</v>
      </c>
      <c r="B785" s="321" t="s">
        <v>1803</v>
      </c>
      <c r="C785" s="321" t="s">
        <v>1799</v>
      </c>
      <c r="D785" s="320" t="s">
        <v>747</v>
      </c>
      <c r="E785" s="322" t="s">
        <v>894</v>
      </c>
      <c r="F785" s="323" t="s">
        <v>895</v>
      </c>
      <c r="G785" s="320"/>
    </row>
    <row r="786" spans="1:7" ht="15" x14ac:dyDescent="0.25">
      <c r="A786" s="320">
        <v>781</v>
      </c>
      <c r="B786" s="321" t="s">
        <v>1804</v>
      </c>
      <c r="C786" s="321" t="s">
        <v>1805</v>
      </c>
      <c r="D786" s="320" t="s">
        <v>747</v>
      </c>
      <c r="E786" s="322" t="s">
        <v>878</v>
      </c>
      <c r="F786" s="323" t="s">
        <v>1005</v>
      </c>
      <c r="G786" s="320"/>
    </row>
    <row r="787" spans="1:7" ht="15" x14ac:dyDescent="0.25">
      <c r="A787" s="320">
        <v>782</v>
      </c>
      <c r="B787" s="321" t="s">
        <v>1806</v>
      </c>
      <c r="C787" s="321" t="s">
        <v>1807</v>
      </c>
      <c r="D787" s="320" t="s">
        <v>747</v>
      </c>
      <c r="E787" s="322" t="s">
        <v>878</v>
      </c>
      <c r="F787" s="323" t="s">
        <v>1005</v>
      </c>
      <c r="G787" s="320"/>
    </row>
    <row r="788" spans="1:7" ht="15" x14ac:dyDescent="0.25">
      <c r="A788" s="320">
        <v>783</v>
      </c>
      <c r="B788" s="321" t="s">
        <v>1808</v>
      </c>
      <c r="C788" s="321" t="s">
        <v>1809</v>
      </c>
      <c r="D788" s="320" t="s">
        <v>747</v>
      </c>
      <c r="E788" s="322" t="s">
        <v>1095</v>
      </c>
      <c r="F788" s="323" t="s">
        <v>1096</v>
      </c>
      <c r="G788" s="320"/>
    </row>
    <row r="789" spans="1:7" ht="15" x14ac:dyDescent="0.25">
      <c r="A789" s="320">
        <v>784</v>
      </c>
      <c r="B789" s="321" t="s">
        <v>1810</v>
      </c>
      <c r="C789" s="321" t="s">
        <v>1809</v>
      </c>
      <c r="D789" s="320" t="s">
        <v>747</v>
      </c>
      <c r="E789" s="322" t="s">
        <v>1158</v>
      </c>
      <c r="F789" s="323" t="s">
        <v>1159</v>
      </c>
      <c r="G789" s="320"/>
    </row>
    <row r="790" spans="1:7" ht="15" x14ac:dyDescent="0.25">
      <c r="A790" s="320">
        <v>785</v>
      </c>
      <c r="B790" s="321" t="s">
        <v>1811</v>
      </c>
      <c r="C790" s="321" t="s">
        <v>1812</v>
      </c>
      <c r="D790" s="320" t="s">
        <v>855</v>
      </c>
      <c r="E790" s="322" t="s">
        <v>856</v>
      </c>
      <c r="F790" s="323" t="s">
        <v>857</v>
      </c>
      <c r="G790" s="320"/>
    </row>
    <row r="791" spans="1:7" ht="15" x14ac:dyDescent="0.25">
      <c r="A791" s="320">
        <v>786</v>
      </c>
      <c r="B791" s="321" t="s">
        <v>1813</v>
      </c>
      <c r="C791" s="321" t="s">
        <v>1814</v>
      </c>
      <c r="D791" s="320" t="s">
        <v>747</v>
      </c>
      <c r="E791" s="322" t="s">
        <v>1158</v>
      </c>
      <c r="F791" s="323" t="s">
        <v>1159</v>
      </c>
      <c r="G791" s="320"/>
    </row>
    <row r="792" spans="1:7" ht="15" x14ac:dyDescent="0.25">
      <c r="A792" s="320">
        <v>787</v>
      </c>
      <c r="B792" s="321" t="s">
        <v>1815</v>
      </c>
      <c r="C792" s="321" t="s">
        <v>1816</v>
      </c>
      <c r="D792" s="320" t="s">
        <v>747</v>
      </c>
      <c r="E792" s="322" t="s">
        <v>878</v>
      </c>
      <c r="F792" s="323" t="s">
        <v>1005</v>
      </c>
      <c r="G792" s="320"/>
    </row>
    <row r="793" spans="1:7" ht="15" x14ac:dyDescent="0.25">
      <c r="A793" s="320">
        <v>788</v>
      </c>
      <c r="B793" s="321" t="s">
        <v>1817</v>
      </c>
      <c r="C793" s="321" t="s">
        <v>1816</v>
      </c>
      <c r="D793" s="320" t="s">
        <v>747</v>
      </c>
      <c r="E793" s="322" t="s">
        <v>805</v>
      </c>
      <c r="F793" s="323" t="s">
        <v>751</v>
      </c>
      <c r="G793" s="320"/>
    </row>
    <row r="794" spans="1:7" ht="15" x14ac:dyDescent="0.25">
      <c r="A794" s="320">
        <v>789</v>
      </c>
      <c r="B794" s="321" t="s">
        <v>1818</v>
      </c>
      <c r="C794" s="321" t="s">
        <v>1816</v>
      </c>
      <c r="D794" s="320" t="s">
        <v>747</v>
      </c>
      <c r="E794" s="322" t="s">
        <v>1819</v>
      </c>
      <c r="F794" s="323" t="s">
        <v>751</v>
      </c>
      <c r="G794" s="320"/>
    </row>
    <row r="795" spans="1:7" ht="15" x14ac:dyDescent="0.25">
      <c r="A795" s="320">
        <v>790</v>
      </c>
      <c r="B795" s="321" t="s">
        <v>1820</v>
      </c>
      <c r="C795" s="321" t="s">
        <v>1816</v>
      </c>
      <c r="D795" s="320" t="s">
        <v>747</v>
      </c>
      <c r="E795" s="322" t="s">
        <v>1819</v>
      </c>
      <c r="F795" s="323" t="s">
        <v>751</v>
      </c>
      <c r="G795" s="320"/>
    </row>
    <row r="796" spans="1:7" ht="15" x14ac:dyDescent="0.25">
      <c r="A796" s="320">
        <v>791</v>
      </c>
      <c r="B796" s="321" t="s">
        <v>1821</v>
      </c>
      <c r="C796" s="321" t="s">
        <v>1822</v>
      </c>
      <c r="D796" s="320" t="s">
        <v>747</v>
      </c>
      <c r="E796" s="322" t="s">
        <v>1258</v>
      </c>
      <c r="F796" s="323" t="s">
        <v>1259</v>
      </c>
      <c r="G796" s="320"/>
    </row>
    <row r="797" spans="1:7" ht="15" x14ac:dyDescent="0.25">
      <c r="A797" s="320">
        <v>792</v>
      </c>
      <c r="B797" s="321" t="s">
        <v>1823</v>
      </c>
      <c r="C797" s="321" t="s">
        <v>1822</v>
      </c>
      <c r="D797" s="320" t="s">
        <v>747</v>
      </c>
      <c r="E797" s="322" t="s">
        <v>1258</v>
      </c>
      <c r="F797" s="323" t="s">
        <v>1259</v>
      </c>
      <c r="G797" s="320"/>
    </row>
    <row r="798" spans="1:7" ht="15" x14ac:dyDescent="0.25">
      <c r="A798" s="320">
        <v>793</v>
      </c>
      <c r="B798" s="321" t="s">
        <v>1824</v>
      </c>
      <c r="C798" s="321" t="s">
        <v>1822</v>
      </c>
      <c r="D798" s="320" t="s">
        <v>747</v>
      </c>
      <c r="E798" s="322" t="s">
        <v>996</v>
      </c>
      <c r="F798" s="323" t="s">
        <v>998</v>
      </c>
      <c r="G798" s="320"/>
    </row>
    <row r="799" spans="1:7" ht="15" x14ac:dyDescent="0.25">
      <c r="A799" s="320">
        <v>794</v>
      </c>
      <c r="B799" s="321" t="s">
        <v>1825</v>
      </c>
      <c r="C799" s="321" t="s">
        <v>1822</v>
      </c>
      <c r="D799" s="320" t="s">
        <v>747</v>
      </c>
      <c r="E799" s="322" t="s">
        <v>1011</v>
      </c>
      <c r="F799" s="323" t="s">
        <v>751</v>
      </c>
      <c r="G799" s="320"/>
    </row>
    <row r="800" spans="1:7" ht="15" x14ac:dyDescent="0.25">
      <c r="A800" s="320">
        <v>795</v>
      </c>
      <c r="B800" s="321" t="s">
        <v>1826</v>
      </c>
      <c r="C800" s="321" t="s">
        <v>1822</v>
      </c>
      <c r="D800" s="320" t="s">
        <v>747</v>
      </c>
      <c r="E800" s="322" t="s">
        <v>1258</v>
      </c>
      <c r="F800" s="323" t="s">
        <v>1259</v>
      </c>
      <c r="G800" s="320"/>
    </row>
    <row r="801" spans="1:7" ht="15" x14ac:dyDescent="0.25">
      <c r="A801" s="320">
        <v>796</v>
      </c>
      <c r="B801" s="321" t="s">
        <v>1827</v>
      </c>
      <c r="C801" s="321" t="s">
        <v>1828</v>
      </c>
      <c r="D801" s="320" t="s">
        <v>747</v>
      </c>
      <c r="E801" s="322" t="s">
        <v>830</v>
      </c>
      <c r="F801" s="323" t="s">
        <v>831</v>
      </c>
      <c r="G801" s="320"/>
    </row>
    <row r="802" spans="1:7" ht="15" x14ac:dyDescent="0.25">
      <c r="A802" s="320">
        <v>797</v>
      </c>
      <c r="B802" s="321" t="s">
        <v>1829</v>
      </c>
      <c r="C802" s="321" t="s">
        <v>1828</v>
      </c>
      <c r="D802" s="320" t="s">
        <v>747</v>
      </c>
      <c r="E802" s="322" t="s">
        <v>830</v>
      </c>
      <c r="F802" s="323" t="s">
        <v>831</v>
      </c>
      <c r="G802" s="320"/>
    </row>
    <row r="803" spans="1:7" ht="15" x14ac:dyDescent="0.25">
      <c r="A803" s="320">
        <v>798</v>
      </c>
      <c r="B803" s="321" t="s">
        <v>1830</v>
      </c>
      <c r="C803" s="321" t="s">
        <v>1831</v>
      </c>
      <c r="D803" s="320" t="s">
        <v>747</v>
      </c>
      <c r="E803" s="322" t="s">
        <v>1550</v>
      </c>
      <c r="F803" s="323" t="s">
        <v>819</v>
      </c>
      <c r="G803" s="320"/>
    </row>
    <row r="804" spans="1:7" ht="15" x14ac:dyDescent="0.25">
      <c r="A804" s="320">
        <v>799</v>
      </c>
      <c r="B804" s="321" t="s">
        <v>1832</v>
      </c>
      <c r="C804" s="321" t="s">
        <v>1831</v>
      </c>
      <c r="D804" s="320" t="s">
        <v>747</v>
      </c>
      <c r="E804" s="322" t="s">
        <v>1550</v>
      </c>
      <c r="F804" s="323" t="s">
        <v>819</v>
      </c>
      <c r="G804" s="320"/>
    </row>
    <row r="805" spans="1:7" ht="15" x14ac:dyDescent="0.25">
      <c r="A805" s="320">
        <v>800</v>
      </c>
      <c r="B805" s="321" t="s">
        <v>1833</v>
      </c>
      <c r="C805" s="321" t="s">
        <v>1831</v>
      </c>
      <c r="D805" s="320" t="s">
        <v>747</v>
      </c>
      <c r="E805" s="322" t="s">
        <v>874</v>
      </c>
      <c r="F805" s="323" t="s">
        <v>875</v>
      </c>
      <c r="G805" s="320"/>
    </row>
    <row r="806" spans="1:7" ht="15" x14ac:dyDescent="0.25">
      <c r="A806" s="320">
        <v>801</v>
      </c>
      <c r="B806" s="321" t="s">
        <v>1834</v>
      </c>
      <c r="C806" s="321" t="s">
        <v>1831</v>
      </c>
      <c r="D806" s="320" t="s">
        <v>747</v>
      </c>
      <c r="E806" s="322" t="s">
        <v>1550</v>
      </c>
      <c r="F806" s="323" t="s">
        <v>819</v>
      </c>
      <c r="G806" s="320"/>
    </row>
    <row r="807" spans="1:7" ht="15" x14ac:dyDescent="0.25">
      <c r="A807" s="320">
        <v>802</v>
      </c>
      <c r="B807" s="321" t="s">
        <v>1835</v>
      </c>
      <c r="C807" s="321" t="s">
        <v>1831</v>
      </c>
      <c r="D807" s="320" t="s">
        <v>747</v>
      </c>
      <c r="E807" s="322" t="s">
        <v>1550</v>
      </c>
      <c r="F807" s="323" t="s">
        <v>819</v>
      </c>
      <c r="G807" s="320"/>
    </row>
    <row r="808" spans="1:7" ht="15" x14ac:dyDescent="0.25">
      <c r="A808" s="320">
        <v>803</v>
      </c>
      <c r="B808" s="321" t="s">
        <v>1836</v>
      </c>
      <c r="C808" s="321" t="s">
        <v>1831</v>
      </c>
      <c r="D808" s="320" t="s">
        <v>747</v>
      </c>
      <c r="E808" s="322" t="s">
        <v>830</v>
      </c>
      <c r="F808" s="323" t="s">
        <v>831</v>
      </c>
      <c r="G808" s="320"/>
    </row>
    <row r="809" spans="1:7" ht="15" x14ac:dyDescent="0.25">
      <c r="A809" s="320">
        <v>804</v>
      </c>
      <c r="B809" s="321" t="s">
        <v>1837</v>
      </c>
      <c r="C809" s="321" t="s">
        <v>1831</v>
      </c>
      <c r="D809" s="320" t="s">
        <v>747</v>
      </c>
      <c r="E809" s="322" t="s">
        <v>867</v>
      </c>
      <c r="F809" s="323" t="s">
        <v>1045</v>
      </c>
      <c r="G809" s="320"/>
    </row>
    <row r="810" spans="1:7" ht="15" x14ac:dyDescent="0.25">
      <c r="A810" s="320">
        <v>805</v>
      </c>
      <c r="B810" s="321" t="s">
        <v>1838</v>
      </c>
      <c r="C810" s="321" t="s">
        <v>1831</v>
      </c>
      <c r="D810" s="320" t="s">
        <v>747</v>
      </c>
      <c r="E810" s="322" t="s">
        <v>1158</v>
      </c>
      <c r="F810" s="323" t="s">
        <v>1159</v>
      </c>
      <c r="G810" s="320"/>
    </row>
    <row r="811" spans="1:7" ht="15" x14ac:dyDescent="0.25">
      <c r="A811" s="320">
        <v>806</v>
      </c>
      <c r="B811" s="321" t="s">
        <v>1839</v>
      </c>
      <c r="C811" s="321" t="s">
        <v>1831</v>
      </c>
      <c r="D811" s="320" t="s">
        <v>747</v>
      </c>
      <c r="E811" s="322" t="s">
        <v>787</v>
      </c>
      <c r="F811" s="323" t="s">
        <v>788</v>
      </c>
      <c r="G811" s="320"/>
    </row>
    <row r="812" spans="1:7" ht="15" x14ac:dyDescent="0.25">
      <c r="A812" s="320">
        <v>807</v>
      </c>
      <c r="B812" s="321" t="s">
        <v>1840</v>
      </c>
      <c r="C812" s="321" t="s">
        <v>1831</v>
      </c>
      <c r="D812" s="320" t="s">
        <v>747</v>
      </c>
      <c r="E812" s="322" t="s">
        <v>809</v>
      </c>
      <c r="F812" s="323" t="s">
        <v>810</v>
      </c>
      <c r="G812" s="320"/>
    </row>
    <row r="813" spans="1:7" ht="15" x14ac:dyDescent="0.25">
      <c r="A813" s="320">
        <v>808</v>
      </c>
      <c r="B813" s="321" t="s">
        <v>1841</v>
      </c>
      <c r="C813" s="321" t="s">
        <v>1831</v>
      </c>
      <c r="D813" s="320" t="s">
        <v>747</v>
      </c>
      <c r="E813" s="322" t="s">
        <v>782</v>
      </c>
      <c r="F813" s="323" t="s">
        <v>783</v>
      </c>
      <c r="G813" s="320"/>
    </row>
    <row r="814" spans="1:7" ht="15" x14ac:dyDescent="0.25">
      <c r="A814" s="320">
        <v>809</v>
      </c>
      <c r="B814" s="321" t="s">
        <v>1842</v>
      </c>
      <c r="C814" s="321" t="s">
        <v>1843</v>
      </c>
      <c r="D814" s="320" t="s">
        <v>747</v>
      </c>
      <c r="E814" s="322" t="s">
        <v>782</v>
      </c>
      <c r="F814" s="323" t="s">
        <v>783</v>
      </c>
      <c r="G814" s="320"/>
    </row>
    <row r="815" spans="1:7" ht="15" x14ac:dyDescent="0.25">
      <c r="A815" s="320">
        <v>810</v>
      </c>
      <c r="B815" s="321" t="s">
        <v>1844</v>
      </c>
      <c r="C815" s="321" t="s">
        <v>1843</v>
      </c>
      <c r="D815" s="320" t="s">
        <v>747</v>
      </c>
      <c r="E815" s="322" t="s">
        <v>782</v>
      </c>
      <c r="F815" s="323" t="s">
        <v>783</v>
      </c>
      <c r="G815" s="320"/>
    </row>
    <row r="816" spans="1:7" ht="15" x14ac:dyDescent="0.25">
      <c r="A816" s="320">
        <v>811</v>
      </c>
      <c r="B816" s="321" t="s">
        <v>1845</v>
      </c>
      <c r="C816" s="321" t="s">
        <v>1843</v>
      </c>
      <c r="D816" s="320" t="s">
        <v>747</v>
      </c>
      <c r="E816" s="322" t="s">
        <v>782</v>
      </c>
      <c r="F816" s="323" t="s">
        <v>783</v>
      </c>
      <c r="G816" s="320"/>
    </row>
    <row r="817" spans="1:7" ht="15" x14ac:dyDescent="0.25">
      <c r="A817" s="320">
        <v>812</v>
      </c>
      <c r="B817" s="321" t="s">
        <v>1846</v>
      </c>
      <c r="C817" s="321" t="s">
        <v>1847</v>
      </c>
      <c r="D817" s="320" t="s">
        <v>747</v>
      </c>
      <c r="E817" s="322" t="s">
        <v>782</v>
      </c>
      <c r="F817" s="323" t="s">
        <v>783</v>
      </c>
      <c r="G817" s="320"/>
    </row>
    <row r="818" spans="1:7" ht="15" x14ac:dyDescent="0.25">
      <c r="A818" s="320">
        <v>813</v>
      </c>
      <c r="B818" s="321" t="s">
        <v>1848</v>
      </c>
      <c r="C818" s="321" t="s">
        <v>1849</v>
      </c>
      <c r="D818" s="320" t="s">
        <v>747</v>
      </c>
      <c r="E818" s="322" t="s">
        <v>878</v>
      </c>
      <c r="F818" s="323" t="s">
        <v>1005</v>
      </c>
      <c r="G818" s="320"/>
    </row>
    <row r="819" spans="1:7" ht="15" x14ac:dyDescent="0.25">
      <c r="A819" s="320">
        <v>814</v>
      </c>
      <c r="B819" s="321" t="s">
        <v>1850</v>
      </c>
      <c r="C819" s="321" t="s">
        <v>1849</v>
      </c>
      <c r="D819" s="320" t="s">
        <v>747</v>
      </c>
      <c r="E819" s="322" t="s">
        <v>878</v>
      </c>
      <c r="F819" s="323" t="s">
        <v>1005</v>
      </c>
      <c r="G819" s="320"/>
    </row>
    <row r="820" spans="1:7" ht="15" x14ac:dyDescent="0.25">
      <c r="A820" s="320">
        <v>815</v>
      </c>
      <c r="B820" s="321" t="s">
        <v>1851</v>
      </c>
      <c r="C820" s="321" t="s">
        <v>1849</v>
      </c>
      <c r="D820" s="320" t="s">
        <v>747</v>
      </c>
      <c r="E820" s="322" t="s">
        <v>878</v>
      </c>
      <c r="F820" s="323" t="s">
        <v>1005</v>
      </c>
      <c r="G820" s="320"/>
    </row>
    <row r="821" spans="1:7" ht="15" x14ac:dyDescent="0.25">
      <c r="A821" s="320">
        <v>816</v>
      </c>
      <c r="B821" s="321" t="s">
        <v>1852</v>
      </c>
      <c r="C821" s="321" t="s">
        <v>1849</v>
      </c>
      <c r="D821" s="320" t="s">
        <v>747</v>
      </c>
      <c r="E821" s="322" t="s">
        <v>878</v>
      </c>
      <c r="F821" s="323" t="s">
        <v>1005</v>
      </c>
      <c r="G821" s="320"/>
    </row>
    <row r="822" spans="1:7" ht="15" x14ac:dyDescent="0.25">
      <c r="A822" s="320">
        <v>817</v>
      </c>
      <c r="B822" s="321" t="s">
        <v>1853</v>
      </c>
      <c r="C822" s="321" t="s">
        <v>1854</v>
      </c>
      <c r="D822" s="320" t="s">
        <v>747</v>
      </c>
      <c r="E822" s="322" t="s">
        <v>878</v>
      </c>
      <c r="F822" s="323" t="s">
        <v>1005</v>
      </c>
      <c r="G822" s="320"/>
    </row>
    <row r="823" spans="1:7" ht="15" x14ac:dyDescent="0.25">
      <c r="A823" s="320">
        <v>818</v>
      </c>
      <c r="B823" s="321" t="s">
        <v>1855</v>
      </c>
      <c r="C823" s="321" t="s">
        <v>1854</v>
      </c>
      <c r="D823" s="320" t="s">
        <v>747</v>
      </c>
      <c r="E823" s="322" t="s">
        <v>878</v>
      </c>
      <c r="F823" s="323" t="s">
        <v>1005</v>
      </c>
      <c r="G823" s="320"/>
    </row>
    <row r="824" spans="1:7" ht="15" x14ac:dyDescent="0.25">
      <c r="A824" s="320">
        <v>819</v>
      </c>
      <c r="B824" s="321" t="s">
        <v>1856</v>
      </c>
      <c r="C824" s="321" t="s">
        <v>1854</v>
      </c>
      <c r="D824" s="320" t="s">
        <v>747</v>
      </c>
      <c r="E824" s="322" t="s">
        <v>878</v>
      </c>
      <c r="F824" s="323" t="s">
        <v>1005</v>
      </c>
      <c r="G824" s="320"/>
    </row>
    <row r="825" spans="1:7" ht="15" x14ac:dyDescent="0.25">
      <c r="A825" s="320">
        <v>820</v>
      </c>
      <c r="B825" s="321" t="s">
        <v>1857</v>
      </c>
      <c r="C825" s="321" t="s">
        <v>1854</v>
      </c>
      <c r="D825" s="320" t="s">
        <v>747</v>
      </c>
      <c r="E825" s="322" t="s">
        <v>878</v>
      </c>
      <c r="F825" s="323" t="s">
        <v>1005</v>
      </c>
      <c r="G825" s="320"/>
    </row>
    <row r="826" spans="1:7" ht="15" x14ac:dyDescent="0.25">
      <c r="A826" s="320">
        <v>821</v>
      </c>
      <c r="B826" s="321" t="s">
        <v>1858</v>
      </c>
      <c r="C826" s="321" t="s">
        <v>1854</v>
      </c>
      <c r="D826" s="320" t="s">
        <v>747</v>
      </c>
      <c r="E826" s="322" t="s">
        <v>878</v>
      </c>
      <c r="F826" s="323" t="s">
        <v>1005</v>
      </c>
      <c r="G826" s="320"/>
    </row>
    <row r="827" spans="1:7" ht="15" x14ac:dyDescent="0.25">
      <c r="A827" s="320">
        <v>822</v>
      </c>
      <c r="B827" s="321" t="s">
        <v>1859</v>
      </c>
      <c r="C827" s="321" t="s">
        <v>1854</v>
      </c>
      <c r="D827" s="320" t="s">
        <v>747</v>
      </c>
      <c r="E827" s="322" t="s">
        <v>878</v>
      </c>
      <c r="F827" s="323" t="s">
        <v>1005</v>
      </c>
      <c r="G827" s="320"/>
    </row>
    <row r="828" spans="1:7" ht="15" x14ac:dyDescent="0.25">
      <c r="A828" s="320">
        <v>823</v>
      </c>
      <c r="B828" s="321" t="s">
        <v>1860</v>
      </c>
      <c r="C828" s="321" t="s">
        <v>1854</v>
      </c>
      <c r="D828" s="320" t="s">
        <v>747</v>
      </c>
      <c r="E828" s="322" t="s">
        <v>878</v>
      </c>
      <c r="F828" s="323" t="s">
        <v>1005</v>
      </c>
      <c r="G828" s="320"/>
    </row>
    <row r="829" spans="1:7" ht="15" x14ac:dyDescent="0.25">
      <c r="A829" s="320">
        <v>824</v>
      </c>
      <c r="B829" s="321" t="s">
        <v>1861</v>
      </c>
      <c r="C829" s="321" t="s">
        <v>1854</v>
      </c>
      <c r="D829" s="320" t="s">
        <v>747</v>
      </c>
      <c r="E829" s="322" t="s">
        <v>878</v>
      </c>
      <c r="F829" s="323" t="s">
        <v>1005</v>
      </c>
      <c r="G829" s="320"/>
    </row>
    <row r="830" spans="1:7" ht="15" x14ac:dyDescent="0.25">
      <c r="A830" s="320">
        <v>825</v>
      </c>
      <c r="B830" s="321" t="s">
        <v>1862</v>
      </c>
      <c r="C830" s="321" t="s">
        <v>1863</v>
      </c>
      <c r="D830" s="320" t="s">
        <v>747</v>
      </c>
      <c r="E830" s="322" t="s">
        <v>886</v>
      </c>
      <c r="F830" s="323" t="s">
        <v>887</v>
      </c>
      <c r="G830" s="320"/>
    </row>
    <row r="831" spans="1:7" ht="15" x14ac:dyDescent="0.25">
      <c r="A831" s="320">
        <v>826</v>
      </c>
      <c r="B831" s="321" t="s">
        <v>1864</v>
      </c>
      <c r="C831" s="321" t="s">
        <v>1863</v>
      </c>
      <c r="D831" s="320" t="s">
        <v>747</v>
      </c>
      <c r="E831" s="322" t="s">
        <v>886</v>
      </c>
      <c r="F831" s="323" t="s">
        <v>887</v>
      </c>
      <c r="G831" s="320"/>
    </row>
    <row r="832" spans="1:7" ht="15" x14ac:dyDescent="0.25">
      <c r="A832" s="320">
        <v>827</v>
      </c>
      <c r="B832" s="321" t="s">
        <v>1865</v>
      </c>
      <c r="C832" s="321" t="s">
        <v>1866</v>
      </c>
      <c r="D832" s="320" t="s">
        <v>747</v>
      </c>
      <c r="E832" s="322" t="s">
        <v>809</v>
      </c>
      <c r="F832" s="323" t="s">
        <v>810</v>
      </c>
      <c r="G832" s="320"/>
    </row>
    <row r="833" spans="1:7" ht="15" x14ac:dyDescent="0.25">
      <c r="A833" s="320">
        <v>828</v>
      </c>
      <c r="B833" s="321" t="s">
        <v>1867</v>
      </c>
      <c r="C833" s="321" t="s">
        <v>1866</v>
      </c>
      <c r="D833" s="320" t="s">
        <v>747</v>
      </c>
      <c r="E833" s="322" t="s">
        <v>801</v>
      </c>
      <c r="F833" s="323" t="s">
        <v>802</v>
      </c>
      <c r="G833" s="320"/>
    </row>
    <row r="834" spans="1:7" ht="15" x14ac:dyDescent="0.25">
      <c r="A834" s="320">
        <v>829</v>
      </c>
      <c r="B834" s="321" t="s">
        <v>1868</v>
      </c>
      <c r="C834" s="321" t="s">
        <v>1869</v>
      </c>
      <c r="D834" s="320" t="s">
        <v>747</v>
      </c>
      <c r="E834" s="322" t="s">
        <v>1409</v>
      </c>
      <c r="F834" s="323" t="s">
        <v>1410</v>
      </c>
      <c r="G834" s="320"/>
    </row>
    <row r="835" spans="1:7" ht="15" x14ac:dyDescent="0.25">
      <c r="A835" s="320">
        <v>830</v>
      </c>
      <c r="B835" s="321" t="s">
        <v>1870</v>
      </c>
      <c r="C835" s="321" t="s">
        <v>1869</v>
      </c>
      <c r="D835" s="320" t="s">
        <v>747</v>
      </c>
      <c r="E835" s="322" t="s">
        <v>1409</v>
      </c>
      <c r="F835" s="323" t="s">
        <v>1410</v>
      </c>
      <c r="G835" s="320"/>
    </row>
    <row r="836" spans="1:7" ht="15" x14ac:dyDescent="0.25">
      <c r="A836" s="320">
        <v>831</v>
      </c>
      <c r="B836" s="321" t="s">
        <v>1871</v>
      </c>
      <c r="C836" s="321" t="s">
        <v>1872</v>
      </c>
      <c r="D836" s="320" t="s">
        <v>747</v>
      </c>
      <c r="E836" s="322" t="s">
        <v>901</v>
      </c>
      <c r="F836" s="323" t="s">
        <v>895</v>
      </c>
      <c r="G836" s="320"/>
    </row>
    <row r="837" spans="1:7" ht="15" x14ac:dyDescent="0.25">
      <c r="A837" s="320">
        <v>832</v>
      </c>
      <c r="B837" s="321" t="s">
        <v>1873</v>
      </c>
      <c r="C837" s="321" t="s">
        <v>1872</v>
      </c>
      <c r="D837" s="320" t="s">
        <v>747</v>
      </c>
      <c r="E837" s="322" t="s">
        <v>901</v>
      </c>
      <c r="F837" s="323" t="s">
        <v>895</v>
      </c>
      <c r="G837" s="320"/>
    </row>
    <row r="838" spans="1:7" ht="15" x14ac:dyDescent="0.25">
      <c r="A838" s="320">
        <v>833</v>
      </c>
      <c r="B838" s="321" t="s">
        <v>1874</v>
      </c>
      <c r="C838" s="321" t="s">
        <v>1872</v>
      </c>
      <c r="D838" s="320" t="s">
        <v>747</v>
      </c>
      <c r="E838" s="322" t="s">
        <v>796</v>
      </c>
      <c r="F838" s="323" t="s">
        <v>797</v>
      </c>
      <c r="G838" s="320"/>
    </row>
    <row r="839" spans="1:7" ht="15" x14ac:dyDescent="0.25">
      <c r="A839" s="320">
        <v>834</v>
      </c>
      <c r="B839" s="321" t="s">
        <v>1875</v>
      </c>
      <c r="C839" s="321" t="s">
        <v>1876</v>
      </c>
      <c r="D839" s="320" t="s">
        <v>747</v>
      </c>
      <c r="E839" s="322" t="s">
        <v>796</v>
      </c>
      <c r="F839" s="323" t="s">
        <v>797</v>
      </c>
      <c r="G839" s="320"/>
    </row>
    <row r="840" spans="1:7" ht="15" x14ac:dyDescent="0.25">
      <c r="A840" s="320">
        <v>835</v>
      </c>
      <c r="B840" s="321" t="s">
        <v>1877</v>
      </c>
      <c r="C840" s="321" t="s">
        <v>1872</v>
      </c>
      <c r="D840" s="320" t="s">
        <v>747</v>
      </c>
      <c r="E840" s="322" t="s">
        <v>796</v>
      </c>
      <c r="F840" s="323" t="s">
        <v>797</v>
      </c>
      <c r="G840" s="320"/>
    </row>
    <row r="841" spans="1:7" ht="15" x14ac:dyDescent="0.25">
      <c r="A841" s="320">
        <v>836</v>
      </c>
      <c r="B841" s="321" t="s">
        <v>1878</v>
      </c>
      <c r="C841" s="321" t="s">
        <v>1869</v>
      </c>
      <c r="D841" s="320" t="s">
        <v>747</v>
      </c>
      <c r="E841" s="322" t="s">
        <v>796</v>
      </c>
      <c r="F841" s="323" t="s">
        <v>797</v>
      </c>
      <c r="G841" s="320"/>
    </row>
    <row r="842" spans="1:7" ht="15" x14ac:dyDescent="0.25">
      <c r="A842" s="320">
        <v>837</v>
      </c>
      <c r="B842" s="321" t="s">
        <v>1879</v>
      </c>
      <c r="C842" s="321" t="s">
        <v>1880</v>
      </c>
      <c r="D842" s="320" t="s">
        <v>747</v>
      </c>
      <c r="E842" s="322" t="s">
        <v>796</v>
      </c>
      <c r="F842" s="323" t="s">
        <v>797</v>
      </c>
      <c r="G842" s="320"/>
    </row>
    <row r="843" spans="1:7" ht="15" x14ac:dyDescent="0.25">
      <c r="A843" s="320">
        <v>838</v>
      </c>
      <c r="B843" s="321" t="s">
        <v>1881</v>
      </c>
      <c r="C843" s="321" t="s">
        <v>1869</v>
      </c>
      <c r="D843" s="320" t="s">
        <v>747</v>
      </c>
      <c r="E843" s="322" t="s">
        <v>796</v>
      </c>
      <c r="F843" s="323" t="s">
        <v>797</v>
      </c>
      <c r="G843" s="320"/>
    </row>
    <row r="844" spans="1:7" ht="15" x14ac:dyDescent="0.25">
      <c r="A844" s="320">
        <v>839</v>
      </c>
      <c r="B844" s="321" t="s">
        <v>1882</v>
      </c>
      <c r="C844" s="321" t="s">
        <v>1869</v>
      </c>
      <c r="D844" s="320" t="s">
        <v>747</v>
      </c>
      <c r="E844" s="322" t="s">
        <v>796</v>
      </c>
      <c r="F844" s="323" t="s">
        <v>797</v>
      </c>
      <c r="G844" s="320"/>
    </row>
    <row r="845" spans="1:7" ht="15" x14ac:dyDescent="0.25">
      <c r="A845" s="320">
        <v>840</v>
      </c>
      <c r="B845" s="321" t="s">
        <v>1883</v>
      </c>
      <c r="C845" s="321" t="s">
        <v>1869</v>
      </c>
      <c r="D845" s="320" t="s">
        <v>747</v>
      </c>
      <c r="E845" s="322" t="s">
        <v>1238</v>
      </c>
      <c r="F845" s="323" t="s">
        <v>1239</v>
      </c>
      <c r="G845" s="320"/>
    </row>
    <row r="846" spans="1:7" ht="15" x14ac:dyDescent="0.25">
      <c r="A846" s="320">
        <v>841</v>
      </c>
      <c r="B846" s="321" t="s">
        <v>1884</v>
      </c>
      <c r="C846" s="321" t="s">
        <v>1869</v>
      </c>
      <c r="D846" s="320" t="s">
        <v>747</v>
      </c>
      <c r="E846" s="322" t="s">
        <v>1238</v>
      </c>
      <c r="F846" s="323" t="s">
        <v>1239</v>
      </c>
      <c r="G846" s="320"/>
    </row>
    <row r="847" spans="1:7" ht="15" x14ac:dyDescent="0.25">
      <c r="A847" s="320">
        <v>842</v>
      </c>
      <c r="B847" s="321" t="s">
        <v>1885</v>
      </c>
      <c r="C847" s="321" t="s">
        <v>1869</v>
      </c>
      <c r="D847" s="320" t="s">
        <v>747</v>
      </c>
      <c r="E847" s="322" t="s">
        <v>1238</v>
      </c>
      <c r="F847" s="323" t="s">
        <v>1239</v>
      </c>
      <c r="G847" s="320"/>
    </row>
    <row r="848" spans="1:7" ht="15" x14ac:dyDescent="0.25">
      <c r="A848" s="320">
        <v>843</v>
      </c>
      <c r="B848" s="321" t="s">
        <v>1886</v>
      </c>
      <c r="C848" s="321" t="s">
        <v>1869</v>
      </c>
      <c r="D848" s="320" t="s">
        <v>747</v>
      </c>
      <c r="E848" s="322" t="s">
        <v>1238</v>
      </c>
      <c r="F848" s="323" t="s">
        <v>1239</v>
      </c>
      <c r="G848" s="320"/>
    </row>
    <row r="849" spans="1:7" ht="15" x14ac:dyDescent="0.25">
      <c r="A849" s="320">
        <v>844</v>
      </c>
      <c r="B849" s="321" t="s">
        <v>1887</v>
      </c>
      <c r="C849" s="321" t="s">
        <v>1869</v>
      </c>
      <c r="D849" s="320" t="s">
        <v>747</v>
      </c>
      <c r="E849" s="322" t="s">
        <v>1238</v>
      </c>
      <c r="F849" s="323" t="s">
        <v>1239</v>
      </c>
      <c r="G849" s="320"/>
    </row>
    <row r="850" spans="1:7" ht="15" x14ac:dyDescent="0.25">
      <c r="A850" s="320">
        <v>845</v>
      </c>
      <c r="B850" s="321" t="s">
        <v>1888</v>
      </c>
      <c r="C850" s="321" t="s">
        <v>1889</v>
      </c>
      <c r="D850" s="320" t="s">
        <v>747</v>
      </c>
      <c r="E850" s="322" t="s">
        <v>878</v>
      </c>
      <c r="F850" s="323" t="s">
        <v>1005</v>
      </c>
      <c r="G850" s="320"/>
    </row>
    <row r="851" spans="1:7" ht="15" x14ac:dyDescent="0.25">
      <c r="A851" s="320">
        <v>846</v>
      </c>
      <c r="B851" s="321" t="s">
        <v>1890</v>
      </c>
      <c r="C851" s="321" t="s">
        <v>1889</v>
      </c>
      <c r="D851" s="320" t="s">
        <v>747</v>
      </c>
      <c r="E851" s="322" t="s">
        <v>1550</v>
      </c>
      <c r="F851" s="323" t="s">
        <v>819</v>
      </c>
      <c r="G851" s="320"/>
    </row>
    <row r="852" spans="1:7" ht="15" x14ac:dyDescent="0.25">
      <c r="A852" s="320">
        <v>847</v>
      </c>
      <c r="B852" s="321" t="s">
        <v>1891</v>
      </c>
      <c r="C852" s="321" t="s">
        <v>1892</v>
      </c>
      <c r="D852" s="320" t="s">
        <v>747</v>
      </c>
      <c r="E852" s="322" t="s">
        <v>878</v>
      </c>
      <c r="F852" s="323" t="s">
        <v>1005</v>
      </c>
      <c r="G852" s="320"/>
    </row>
    <row r="853" spans="1:7" ht="15" x14ac:dyDescent="0.25">
      <c r="A853" s="320">
        <v>848</v>
      </c>
      <c r="B853" s="321" t="s">
        <v>1893</v>
      </c>
      <c r="C853" s="321" t="s">
        <v>1816</v>
      </c>
      <c r="D853" s="320" t="s">
        <v>747</v>
      </c>
      <c r="E853" s="322" t="s">
        <v>787</v>
      </c>
      <c r="F853" s="323" t="s">
        <v>788</v>
      </c>
      <c r="G853" s="320"/>
    </row>
    <row r="854" spans="1:7" ht="15" x14ac:dyDescent="0.25">
      <c r="A854" s="320">
        <v>849</v>
      </c>
      <c r="B854" s="321" t="s">
        <v>1894</v>
      </c>
      <c r="C854" s="321" t="s">
        <v>1816</v>
      </c>
      <c r="D854" s="320" t="s">
        <v>747</v>
      </c>
      <c r="E854" s="322" t="s">
        <v>787</v>
      </c>
      <c r="F854" s="323" t="s">
        <v>788</v>
      </c>
      <c r="G854" s="320"/>
    </row>
    <row r="855" spans="1:7" ht="15" x14ac:dyDescent="0.25">
      <c r="A855" s="320">
        <v>850</v>
      </c>
      <c r="B855" s="321" t="s">
        <v>1895</v>
      </c>
      <c r="C855" s="321" t="s">
        <v>1816</v>
      </c>
      <c r="D855" s="320" t="s">
        <v>747</v>
      </c>
      <c r="E855" s="322" t="s">
        <v>787</v>
      </c>
      <c r="F855" s="323" t="s">
        <v>788</v>
      </c>
      <c r="G855" s="320"/>
    </row>
    <row r="856" spans="1:7" ht="15" x14ac:dyDescent="0.25">
      <c r="A856" s="320">
        <v>851</v>
      </c>
      <c r="B856" s="321" t="s">
        <v>1896</v>
      </c>
      <c r="C856" s="321" t="s">
        <v>1816</v>
      </c>
      <c r="D856" s="320" t="s">
        <v>747</v>
      </c>
      <c r="E856" s="322" t="s">
        <v>787</v>
      </c>
      <c r="F856" s="323" t="s">
        <v>788</v>
      </c>
      <c r="G856" s="320"/>
    </row>
    <row r="857" spans="1:7" ht="15" x14ac:dyDescent="0.25">
      <c r="A857" s="320">
        <v>852</v>
      </c>
      <c r="B857" s="321" t="s">
        <v>1897</v>
      </c>
      <c r="C857" s="321" t="s">
        <v>1816</v>
      </c>
      <c r="D857" s="320" t="s">
        <v>747</v>
      </c>
      <c r="E857" s="322" t="s">
        <v>787</v>
      </c>
      <c r="F857" s="323" t="s">
        <v>788</v>
      </c>
      <c r="G857" s="320"/>
    </row>
    <row r="858" spans="1:7" ht="15" x14ac:dyDescent="0.25">
      <c r="A858" s="320">
        <v>853</v>
      </c>
      <c r="B858" s="321" t="s">
        <v>1898</v>
      </c>
      <c r="C858" s="321" t="s">
        <v>1816</v>
      </c>
      <c r="D858" s="320" t="s">
        <v>747</v>
      </c>
      <c r="E858" s="322" t="s">
        <v>787</v>
      </c>
      <c r="F858" s="323" t="s">
        <v>788</v>
      </c>
      <c r="G858" s="320"/>
    </row>
    <row r="859" spans="1:7" ht="15" x14ac:dyDescent="0.25">
      <c r="A859" s="320">
        <v>854</v>
      </c>
      <c r="B859" s="321" t="s">
        <v>1899</v>
      </c>
      <c r="C859" s="321" t="s">
        <v>1816</v>
      </c>
      <c r="D859" s="320" t="s">
        <v>747</v>
      </c>
      <c r="E859" s="322" t="s">
        <v>787</v>
      </c>
      <c r="F859" s="323" t="s">
        <v>788</v>
      </c>
      <c r="G859" s="320"/>
    </row>
    <row r="860" spans="1:7" ht="15" x14ac:dyDescent="0.25">
      <c r="A860" s="320">
        <v>855</v>
      </c>
      <c r="B860" s="321" t="s">
        <v>1900</v>
      </c>
      <c r="C860" s="321" t="s">
        <v>1816</v>
      </c>
      <c r="D860" s="320" t="s">
        <v>747</v>
      </c>
      <c r="E860" s="322" t="s">
        <v>787</v>
      </c>
      <c r="F860" s="323" t="s">
        <v>788</v>
      </c>
      <c r="G860" s="320"/>
    </row>
    <row r="861" spans="1:7" ht="15" x14ac:dyDescent="0.25">
      <c r="A861" s="320">
        <v>856</v>
      </c>
      <c r="B861" s="321" t="s">
        <v>1901</v>
      </c>
      <c r="C861" s="321" t="s">
        <v>1816</v>
      </c>
      <c r="D861" s="320" t="s">
        <v>747</v>
      </c>
      <c r="E861" s="322" t="s">
        <v>787</v>
      </c>
      <c r="F861" s="323" t="s">
        <v>788</v>
      </c>
      <c r="G861" s="320"/>
    </row>
    <row r="862" spans="1:7" ht="15" x14ac:dyDescent="0.25">
      <c r="A862" s="320">
        <v>857</v>
      </c>
      <c r="B862" s="321" t="s">
        <v>1902</v>
      </c>
      <c r="C862" s="321" t="s">
        <v>1822</v>
      </c>
      <c r="D862" s="320" t="s">
        <v>747</v>
      </c>
      <c r="E862" s="322" t="s">
        <v>792</v>
      </c>
      <c r="F862" s="323" t="s">
        <v>793</v>
      </c>
      <c r="G862" s="320"/>
    </row>
    <row r="863" spans="1:7" ht="15" x14ac:dyDescent="0.25">
      <c r="A863" s="320">
        <v>858</v>
      </c>
      <c r="B863" s="321" t="s">
        <v>1903</v>
      </c>
      <c r="C863" s="321" t="s">
        <v>1822</v>
      </c>
      <c r="D863" s="320" t="s">
        <v>747</v>
      </c>
      <c r="E863" s="322" t="s">
        <v>867</v>
      </c>
      <c r="F863" s="323" t="s">
        <v>1045</v>
      </c>
      <c r="G863" s="320"/>
    </row>
    <row r="864" spans="1:7" ht="15" x14ac:dyDescent="0.25">
      <c r="A864" s="320">
        <v>859</v>
      </c>
      <c r="B864" s="321" t="s">
        <v>1904</v>
      </c>
      <c r="C864" s="321" t="s">
        <v>1822</v>
      </c>
      <c r="D864" s="320" t="s">
        <v>747</v>
      </c>
      <c r="E864" s="322" t="s">
        <v>867</v>
      </c>
      <c r="F864" s="323" t="s">
        <v>1045</v>
      </c>
      <c r="G864" s="320"/>
    </row>
    <row r="865" spans="1:7" ht="15" x14ac:dyDescent="0.25">
      <c r="A865" s="320">
        <v>860</v>
      </c>
      <c r="B865" s="321" t="s">
        <v>1905</v>
      </c>
      <c r="C865" s="321" t="s">
        <v>1822</v>
      </c>
      <c r="D865" s="320" t="s">
        <v>747</v>
      </c>
      <c r="E865" s="322" t="s">
        <v>1011</v>
      </c>
      <c r="F865" s="323" t="s">
        <v>751</v>
      </c>
      <c r="G865" s="320"/>
    </row>
    <row r="866" spans="1:7" ht="15" x14ac:dyDescent="0.25">
      <c r="A866" s="320">
        <v>861</v>
      </c>
      <c r="B866" s="321" t="s">
        <v>1906</v>
      </c>
      <c r="C866" s="321" t="s">
        <v>1822</v>
      </c>
      <c r="D866" s="320" t="s">
        <v>747</v>
      </c>
      <c r="E866" s="322" t="s">
        <v>988</v>
      </c>
      <c r="F866" s="323" t="s">
        <v>989</v>
      </c>
      <c r="G866" s="320"/>
    </row>
    <row r="867" spans="1:7" ht="15" x14ac:dyDescent="0.25">
      <c r="A867" s="320">
        <v>862</v>
      </c>
      <c r="B867" s="321" t="s">
        <v>1907</v>
      </c>
      <c r="C867" s="321" t="s">
        <v>1822</v>
      </c>
      <c r="D867" s="320" t="s">
        <v>747</v>
      </c>
      <c r="E867" s="322" t="s">
        <v>988</v>
      </c>
      <c r="F867" s="323" t="s">
        <v>989</v>
      </c>
      <c r="G867" s="320"/>
    </row>
    <row r="868" spans="1:7" ht="15" x14ac:dyDescent="0.25">
      <c r="A868" s="320">
        <v>863</v>
      </c>
      <c r="B868" s="321" t="s">
        <v>1908</v>
      </c>
      <c r="C868" s="321" t="s">
        <v>1909</v>
      </c>
      <c r="D868" s="320" t="s">
        <v>747</v>
      </c>
      <c r="E868" s="322" t="s">
        <v>830</v>
      </c>
      <c r="F868" s="323" t="s">
        <v>831</v>
      </c>
      <c r="G868" s="320"/>
    </row>
    <row r="869" spans="1:7" ht="15" x14ac:dyDescent="0.25">
      <c r="A869" s="320">
        <v>864</v>
      </c>
      <c r="B869" s="321" t="s">
        <v>1910</v>
      </c>
      <c r="C869" s="321" t="s">
        <v>1911</v>
      </c>
      <c r="D869" s="320" t="s">
        <v>747</v>
      </c>
      <c r="E869" s="328" t="s">
        <v>792</v>
      </c>
      <c r="F869" s="323" t="s">
        <v>793</v>
      </c>
      <c r="G869" s="320"/>
    </row>
    <row r="870" spans="1:7" ht="15" x14ac:dyDescent="0.25">
      <c r="A870" s="320">
        <v>865</v>
      </c>
      <c r="B870" s="321" t="s">
        <v>1912</v>
      </c>
      <c r="C870" s="321" t="s">
        <v>1911</v>
      </c>
      <c r="D870" s="320" t="s">
        <v>747</v>
      </c>
      <c r="E870" s="328" t="s">
        <v>792</v>
      </c>
      <c r="F870" s="323" t="s">
        <v>793</v>
      </c>
      <c r="G870" s="320"/>
    </row>
    <row r="871" spans="1:7" ht="15" x14ac:dyDescent="0.25">
      <c r="A871" s="320">
        <v>866</v>
      </c>
      <c r="B871" s="321" t="s">
        <v>1913</v>
      </c>
      <c r="C871" s="321" t="s">
        <v>1911</v>
      </c>
      <c r="D871" s="320" t="s">
        <v>747</v>
      </c>
      <c r="E871" s="328" t="s">
        <v>792</v>
      </c>
      <c r="F871" s="323" t="s">
        <v>793</v>
      </c>
      <c r="G871" s="320"/>
    </row>
    <row r="872" spans="1:7" ht="15" x14ac:dyDescent="0.25">
      <c r="A872" s="320">
        <v>867</v>
      </c>
      <c r="B872" s="321" t="s">
        <v>1914</v>
      </c>
      <c r="C872" s="321" t="s">
        <v>1911</v>
      </c>
      <c r="D872" s="320" t="s">
        <v>747</v>
      </c>
      <c r="E872" s="328" t="s">
        <v>792</v>
      </c>
      <c r="F872" s="323" t="s">
        <v>793</v>
      </c>
      <c r="G872" s="320"/>
    </row>
    <row r="873" spans="1:7" ht="15" x14ac:dyDescent="0.25">
      <c r="A873" s="320">
        <v>868</v>
      </c>
      <c r="B873" s="321" t="s">
        <v>1915</v>
      </c>
      <c r="C873" s="321" t="s">
        <v>1911</v>
      </c>
      <c r="D873" s="320" t="s">
        <v>747</v>
      </c>
      <c r="E873" s="328" t="s">
        <v>792</v>
      </c>
      <c r="F873" s="323" t="s">
        <v>793</v>
      </c>
      <c r="G873" s="320"/>
    </row>
    <row r="874" spans="1:7" ht="15" x14ac:dyDescent="0.25">
      <c r="A874" s="320">
        <v>869</v>
      </c>
      <c r="B874" s="321" t="s">
        <v>1916</v>
      </c>
      <c r="C874" s="321" t="s">
        <v>1911</v>
      </c>
      <c r="D874" s="320" t="s">
        <v>747</v>
      </c>
      <c r="E874" s="328" t="s">
        <v>792</v>
      </c>
      <c r="F874" s="323" t="s">
        <v>793</v>
      </c>
      <c r="G874" s="320"/>
    </row>
    <row r="875" spans="1:7" ht="15" x14ac:dyDescent="0.25">
      <c r="A875" s="320">
        <v>870</v>
      </c>
      <c r="B875" s="321" t="s">
        <v>1917</v>
      </c>
      <c r="C875" s="321" t="s">
        <v>1918</v>
      </c>
      <c r="D875" s="320" t="s">
        <v>747</v>
      </c>
      <c r="E875" s="328" t="s">
        <v>886</v>
      </c>
      <c r="F875" s="323" t="s">
        <v>887</v>
      </c>
      <c r="G875" s="320"/>
    </row>
    <row r="876" spans="1:7" ht="15" x14ac:dyDescent="0.25">
      <c r="A876" s="320">
        <v>871</v>
      </c>
      <c r="B876" s="321" t="s">
        <v>1919</v>
      </c>
      <c r="C876" s="321" t="s">
        <v>1918</v>
      </c>
      <c r="D876" s="320" t="s">
        <v>747</v>
      </c>
      <c r="E876" s="328" t="s">
        <v>886</v>
      </c>
      <c r="F876" s="323" t="s">
        <v>887</v>
      </c>
      <c r="G876" s="320"/>
    </row>
    <row r="877" spans="1:7" ht="15" x14ac:dyDescent="0.25">
      <c r="A877" s="320">
        <v>872</v>
      </c>
      <c r="B877" s="321" t="s">
        <v>1920</v>
      </c>
      <c r="C877" s="321" t="s">
        <v>1921</v>
      </c>
      <c r="D877" s="320" t="s">
        <v>747</v>
      </c>
      <c r="E877" s="328" t="s">
        <v>996</v>
      </c>
      <c r="F877" s="323" t="s">
        <v>998</v>
      </c>
      <c r="G877" s="320"/>
    </row>
    <row r="878" spans="1:7" ht="15" x14ac:dyDescent="0.25">
      <c r="A878" s="320">
        <v>873</v>
      </c>
      <c r="B878" s="321" t="s">
        <v>1922</v>
      </c>
      <c r="C878" s="321" t="s">
        <v>1921</v>
      </c>
      <c r="D878" s="320" t="s">
        <v>747</v>
      </c>
      <c r="E878" s="328" t="s">
        <v>870</v>
      </c>
      <c r="F878" s="323" t="s">
        <v>871</v>
      </c>
      <c r="G878" s="320"/>
    </row>
    <row r="879" spans="1:7" ht="15" x14ac:dyDescent="0.25">
      <c r="A879" s="320">
        <v>874</v>
      </c>
      <c r="B879" s="321" t="s">
        <v>1923</v>
      </c>
      <c r="C879" s="321" t="s">
        <v>1921</v>
      </c>
      <c r="D879" s="320" t="s">
        <v>747</v>
      </c>
      <c r="E879" s="322" t="s">
        <v>1095</v>
      </c>
      <c r="F879" s="323" t="s">
        <v>1096</v>
      </c>
      <c r="G879" s="320"/>
    </row>
    <row r="880" spans="1:7" ht="15" x14ac:dyDescent="0.25">
      <c r="A880" s="320">
        <v>875</v>
      </c>
      <c r="B880" s="321" t="s">
        <v>1924</v>
      </c>
      <c r="C880" s="321" t="s">
        <v>1921</v>
      </c>
      <c r="D880" s="320" t="s">
        <v>747</v>
      </c>
      <c r="E880" s="322" t="s">
        <v>1011</v>
      </c>
      <c r="F880" s="323" t="s">
        <v>751</v>
      </c>
      <c r="G880" s="320"/>
    </row>
    <row r="881" spans="1:7" ht="15" x14ac:dyDescent="0.25">
      <c r="A881" s="320">
        <v>876</v>
      </c>
      <c r="B881" s="327" t="s">
        <v>1925</v>
      </c>
      <c r="C881" s="327" t="s">
        <v>1926</v>
      </c>
      <c r="D881" s="320" t="s">
        <v>747</v>
      </c>
      <c r="E881" s="322" t="s">
        <v>894</v>
      </c>
      <c r="F881" s="323" t="s">
        <v>895</v>
      </c>
      <c r="G881" s="320"/>
    </row>
    <row r="882" spans="1:7" ht="15" x14ac:dyDescent="0.25">
      <c r="A882" s="320">
        <v>877</v>
      </c>
      <c r="B882" s="327" t="s">
        <v>1927</v>
      </c>
      <c r="C882" s="327" t="s">
        <v>1928</v>
      </c>
      <c r="D882" s="320" t="s">
        <v>747</v>
      </c>
      <c r="E882" s="322" t="s">
        <v>894</v>
      </c>
      <c r="F882" s="323" t="s">
        <v>895</v>
      </c>
      <c r="G882" s="320"/>
    </row>
    <row r="883" spans="1:7" ht="15" x14ac:dyDescent="0.25">
      <c r="A883" s="320">
        <v>878</v>
      </c>
      <c r="B883" s="327" t="s">
        <v>1929</v>
      </c>
      <c r="C883" s="327" t="s">
        <v>1930</v>
      </c>
      <c r="D883" s="320" t="s">
        <v>747</v>
      </c>
      <c r="E883" s="322" t="s">
        <v>792</v>
      </c>
      <c r="F883" s="323" t="s">
        <v>875</v>
      </c>
      <c r="G883" s="320"/>
    </row>
    <row r="884" spans="1:7" ht="15" x14ac:dyDescent="0.25">
      <c r="A884" s="320">
        <v>879</v>
      </c>
      <c r="B884" s="327" t="s">
        <v>1931</v>
      </c>
      <c r="C884" s="327" t="s">
        <v>1932</v>
      </c>
      <c r="D884" s="320" t="s">
        <v>747</v>
      </c>
      <c r="E884" s="322" t="s">
        <v>796</v>
      </c>
      <c r="F884" s="323" t="s">
        <v>797</v>
      </c>
      <c r="G884" s="320"/>
    </row>
    <row r="885" spans="1:7" ht="15" x14ac:dyDescent="0.25">
      <c r="A885" s="320">
        <v>880</v>
      </c>
      <c r="B885" s="327" t="s">
        <v>1933</v>
      </c>
      <c r="C885" s="327" t="s">
        <v>1934</v>
      </c>
      <c r="D885" s="320" t="s">
        <v>747</v>
      </c>
      <c r="E885" s="322" t="s">
        <v>782</v>
      </c>
      <c r="F885" s="323" t="s">
        <v>783</v>
      </c>
      <c r="G885" s="320"/>
    </row>
    <row r="886" spans="1:7" ht="15" x14ac:dyDescent="0.25">
      <c r="A886" s="320">
        <v>881</v>
      </c>
      <c r="B886" s="327" t="s">
        <v>1935</v>
      </c>
      <c r="C886" s="327" t="s">
        <v>1936</v>
      </c>
      <c r="D886" s="320" t="s">
        <v>747</v>
      </c>
      <c r="E886" s="322" t="s">
        <v>894</v>
      </c>
      <c r="F886" s="323" t="s">
        <v>895</v>
      </c>
      <c r="G886" s="320"/>
    </row>
    <row r="887" spans="1:7" ht="15" x14ac:dyDescent="0.25">
      <c r="A887" s="320">
        <v>882</v>
      </c>
      <c r="B887" s="327" t="s">
        <v>1937</v>
      </c>
      <c r="C887" s="327" t="s">
        <v>1938</v>
      </c>
      <c r="D887" s="320" t="s">
        <v>747</v>
      </c>
      <c r="E887" s="322" t="s">
        <v>792</v>
      </c>
      <c r="F887" s="323" t="s">
        <v>793</v>
      </c>
      <c r="G887" s="320"/>
    </row>
    <row r="888" spans="1:7" ht="15" x14ac:dyDescent="0.25">
      <c r="A888" s="320">
        <v>883</v>
      </c>
      <c r="B888" s="327" t="s">
        <v>1939</v>
      </c>
      <c r="C888" s="327" t="s">
        <v>1940</v>
      </c>
      <c r="D888" s="320" t="s">
        <v>747</v>
      </c>
      <c r="E888" s="322" t="s">
        <v>867</v>
      </c>
      <c r="F888" s="323" t="s">
        <v>1045</v>
      </c>
      <c r="G888" s="320"/>
    </row>
    <row r="889" spans="1:7" ht="15" x14ac:dyDescent="0.25">
      <c r="A889" s="320">
        <v>884</v>
      </c>
      <c r="B889" s="327" t="s">
        <v>1941</v>
      </c>
      <c r="C889" s="327" t="s">
        <v>1942</v>
      </c>
      <c r="D889" s="320" t="s">
        <v>747</v>
      </c>
      <c r="E889" s="322" t="s">
        <v>878</v>
      </c>
      <c r="F889" s="323" t="s">
        <v>1005</v>
      </c>
      <c r="G889" s="320"/>
    </row>
    <row r="890" spans="1:7" ht="15" x14ac:dyDescent="0.25">
      <c r="A890" s="320">
        <v>885</v>
      </c>
      <c r="B890" s="327" t="s">
        <v>1943</v>
      </c>
      <c r="C890" s="327" t="s">
        <v>1942</v>
      </c>
      <c r="D890" s="320" t="s">
        <v>747</v>
      </c>
      <c r="E890" s="322" t="s">
        <v>878</v>
      </c>
      <c r="F890" s="323" t="s">
        <v>1005</v>
      </c>
      <c r="G890" s="320"/>
    </row>
    <row r="891" spans="1:7" ht="15" x14ac:dyDescent="0.25">
      <c r="A891" s="320">
        <v>886</v>
      </c>
      <c r="B891" s="327" t="s">
        <v>1944</v>
      </c>
      <c r="C891" s="327" t="s">
        <v>1945</v>
      </c>
      <c r="D891" s="320" t="s">
        <v>747</v>
      </c>
      <c r="E891" s="322" t="s">
        <v>792</v>
      </c>
      <c r="F891" s="323" t="s">
        <v>793</v>
      </c>
      <c r="G891" s="320"/>
    </row>
    <row r="892" spans="1:7" ht="15" x14ac:dyDescent="0.25">
      <c r="A892" s="320">
        <v>887</v>
      </c>
      <c r="B892" s="327" t="s">
        <v>1946</v>
      </c>
      <c r="C892" s="327" t="s">
        <v>1947</v>
      </c>
      <c r="D892" s="320" t="s">
        <v>747</v>
      </c>
      <c r="E892" s="322" t="s">
        <v>1258</v>
      </c>
      <c r="F892" s="323" t="s">
        <v>1259</v>
      </c>
      <c r="G892" s="320"/>
    </row>
    <row r="893" spans="1:7" ht="15" x14ac:dyDescent="0.25">
      <c r="A893" s="320">
        <v>888</v>
      </c>
      <c r="B893" s="327" t="s">
        <v>1948</v>
      </c>
      <c r="C893" s="327" t="s">
        <v>1947</v>
      </c>
      <c r="D893" s="320" t="s">
        <v>747</v>
      </c>
      <c r="E893" s="326" t="s">
        <v>856</v>
      </c>
      <c r="F893" s="44" t="s">
        <v>857</v>
      </c>
      <c r="G893" s="320"/>
    </row>
    <row r="894" spans="1:7" ht="15" x14ac:dyDescent="0.25">
      <c r="A894" s="320">
        <v>889</v>
      </c>
      <c r="B894" s="327" t="s">
        <v>1949</v>
      </c>
      <c r="C894" s="327" t="s">
        <v>1950</v>
      </c>
      <c r="D894" s="320" t="s">
        <v>747</v>
      </c>
      <c r="E894" s="322" t="s">
        <v>801</v>
      </c>
      <c r="F894" s="323" t="s">
        <v>802</v>
      </c>
      <c r="G894" s="320"/>
    </row>
    <row r="895" spans="1:7" ht="15" x14ac:dyDescent="0.25">
      <c r="A895" s="320">
        <v>890</v>
      </c>
      <c r="B895" s="327" t="s">
        <v>1951</v>
      </c>
      <c r="C895" s="327" t="s">
        <v>1952</v>
      </c>
      <c r="D895" s="320" t="s">
        <v>747</v>
      </c>
      <c r="E895" s="322" t="s">
        <v>796</v>
      </c>
      <c r="F895" s="323" t="s">
        <v>797</v>
      </c>
      <c r="G895" s="320"/>
    </row>
    <row r="896" spans="1:7" ht="15" x14ac:dyDescent="0.25">
      <c r="A896" s="320">
        <v>891</v>
      </c>
      <c r="B896" s="327" t="s">
        <v>1953</v>
      </c>
      <c r="C896" s="327" t="s">
        <v>1954</v>
      </c>
      <c r="D896" s="320" t="s">
        <v>747</v>
      </c>
      <c r="E896" s="322" t="s">
        <v>830</v>
      </c>
      <c r="F896" s="323" t="s">
        <v>831</v>
      </c>
      <c r="G896" s="320"/>
    </row>
    <row r="897" spans="1:7" ht="15" x14ac:dyDescent="0.25">
      <c r="A897" s="320">
        <v>892</v>
      </c>
      <c r="B897" s="327" t="s">
        <v>1955</v>
      </c>
      <c r="C897" s="327" t="s">
        <v>1954</v>
      </c>
      <c r="D897" s="320" t="s">
        <v>747</v>
      </c>
      <c r="E897" s="322" t="s">
        <v>894</v>
      </c>
      <c r="F897" s="323" t="s">
        <v>895</v>
      </c>
      <c r="G897" s="320"/>
    </row>
    <row r="898" spans="1:7" ht="15" x14ac:dyDescent="0.25">
      <c r="A898" s="320">
        <v>893</v>
      </c>
      <c r="B898" s="327" t="s">
        <v>1956</v>
      </c>
      <c r="C898" s="327" t="s">
        <v>1954</v>
      </c>
      <c r="D898" s="320" t="s">
        <v>747</v>
      </c>
      <c r="E898" s="322" t="s">
        <v>1550</v>
      </c>
      <c r="F898" s="323" t="s">
        <v>819</v>
      </c>
      <c r="G898" s="320"/>
    </row>
    <row r="899" spans="1:7" ht="15" x14ac:dyDescent="0.25">
      <c r="A899" s="320">
        <v>894</v>
      </c>
      <c r="B899" s="327" t="s">
        <v>1957</v>
      </c>
      <c r="C899" s="327" t="s">
        <v>1954</v>
      </c>
      <c r="D899" s="320" t="s">
        <v>747</v>
      </c>
      <c r="E899" s="322" t="s">
        <v>787</v>
      </c>
      <c r="F899" s="323" t="s">
        <v>857</v>
      </c>
      <c r="G899" s="320"/>
    </row>
    <row r="900" spans="1:7" ht="15" x14ac:dyDescent="0.25">
      <c r="A900" s="320">
        <v>895</v>
      </c>
      <c r="B900" s="327" t="s">
        <v>1958</v>
      </c>
      <c r="C900" s="327" t="s">
        <v>1954</v>
      </c>
      <c r="D900" s="320" t="s">
        <v>747</v>
      </c>
      <c r="E900" s="322" t="s">
        <v>805</v>
      </c>
      <c r="F900" s="323" t="s">
        <v>751</v>
      </c>
      <c r="G900" s="320"/>
    </row>
    <row r="901" spans="1:7" ht="15" x14ac:dyDescent="0.25">
      <c r="A901" s="320">
        <v>896</v>
      </c>
      <c r="B901" s="327" t="s">
        <v>1959</v>
      </c>
      <c r="C901" s="327" t="s">
        <v>1960</v>
      </c>
      <c r="D901" s="320" t="s">
        <v>747</v>
      </c>
      <c r="E901" s="322" t="s">
        <v>878</v>
      </c>
      <c r="F901" s="323" t="s">
        <v>1005</v>
      </c>
      <c r="G901" s="320"/>
    </row>
    <row r="902" spans="1:7" ht="15" x14ac:dyDescent="0.25">
      <c r="A902" s="320">
        <v>897</v>
      </c>
      <c r="B902" s="327" t="s">
        <v>1961</v>
      </c>
      <c r="C902" s="327" t="s">
        <v>1960</v>
      </c>
      <c r="D902" s="320" t="s">
        <v>747</v>
      </c>
      <c r="E902" s="322" t="s">
        <v>878</v>
      </c>
      <c r="F902" s="323" t="s">
        <v>1005</v>
      </c>
      <c r="G902" s="320"/>
    </row>
    <row r="903" spans="1:7" ht="15" x14ac:dyDescent="0.25">
      <c r="A903" s="320">
        <v>898</v>
      </c>
      <c r="B903" s="327" t="s">
        <v>1962</v>
      </c>
      <c r="C903" s="327" t="s">
        <v>1963</v>
      </c>
      <c r="D903" s="320" t="s">
        <v>747</v>
      </c>
      <c r="E903" s="322" t="s">
        <v>878</v>
      </c>
      <c r="F903" s="323" t="s">
        <v>1005</v>
      </c>
      <c r="G903" s="320"/>
    </row>
    <row r="904" spans="1:7" ht="15" x14ac:dyDescent="0.25">
      <c r="A904" s="320">
        <v>899</v>
      </c>
      <c r="B904" s="327" t="s">
        <v>1964</v>
      </c>
      <c r="C904" s="327" t="s">
        <v>1965</v>
      </c>
      <c r="D904" s="320" t="s">
        <v>747</v>
      </c>
      <c r="E904" s="322" t="s">
        <v>878</v>
      </c>
      <c r="F904" s="323" t="s">
        <v>1005</v>
      </c>
      <c r="G904" s="320"/>
    </row>
    <row r="905" spans="1:7" ht="15" x14ac:dyDescent="0.25">
      <c r="A905" s="320">
        <v>900</v>
      </c>
      <c r="B905" s="327" t="s">
        <v>1966</v>
      </c>
      <c r="C905" s="327" t="s">
        <v>1967</v>
      </c>
      <c r="D905" s="320" t="s">
        <v>747</v>
      </c>
      <c r="E905" s="322" t="s">
        <v>878</v>
      </c>
      <c r="F905" s="323" t="s">
        <v>1005</v>
      </c>
      <c r="G905" s="320"/>
    </row>
    <row r="906" spans="1:7" ht="15" x14ac:dyDescent="0.25">
      <c r="A906" s="320">
        <v>901</v>
      </c>
      <c r="B906" s="327" t="s">
        <v>1968</v>
      </c>
      <c r="C906" s="327" t="s">
        <v>1969</v>
      </c>
      <c r="D906" s="320" t="s">
        <v>747</v>
      </c>
      <c r="E906" s="322" t="s">
        <v>878</v>
      </c>
      <c r="F906" s="323" t="s">
        <v>1005</v>
      </c>
      <c r="G906" s="320"/>
    </row>
    <row r="907" spans="1:7" ht="15" x14ac:dyDescent="0.25">
      <c r="A907" s="320">
        <v>902</v>
      </c>
      <c r="B907" s="327" t="s">
        <v>1970</v>
      </c>
      <c r="C907" s="327" t="s">
        <v>1971</v>
      </c>
      <c r="D907" s="320" t="s">
        <v>747</v>
      </c>
      <c r="E907" s="322" t="s">
        <v>878</v>
      </c>
      <c r="F907" s="323" t="s">
        <v>1005</v>
      </c>
      <c r="G907" s="320"/>
    </row>
    <row r="908" spans="1:7" ht="15" x14ac:dyDescent="0.25">
      <c r="A908" s="320">
        <v>903</v>
      </c>
      <c r="B908" s="327" t="s">
        <v>1972</v>
      </c>
      <c r="C908" s="327" t="s">
        <v>1973</v>
      </c>
      <c r="D908" s="320" t="s">
        <v>747</v>
      </c>
      <c r="E908" s="322" t="s">
        <v>878</v>
      </c>
      <c r="F908" s="323" t="s">
        <v>1005</v>
      </c>
      <c r="G908" s="320"/>
    </row>
    <row r="909" spans="1:7" ht="15" x14ac:dyDescent="0.25">
      <c r="A909" s="320">
        <v>904</v>
      </c>
      <c r="B909" s="327" t="s">
        <v>1974</v>
      </c>
      <c r="C909" s="327" t="s">
        <v>1975</v>
      </c>
      <c r="D909" s="320" t="s">
        <v>747</v>
      </c>
      <c r="E909" s="322" t="s">
        <v>878</v>
      </c>
      <c r="F909" s="323" t="s">
        <v>1005</v>
      </c>
      <c r="G909" s="320"/>
    </row>
    <row r="910" spans="1:7" ht="15" x14ac:dyDescent="0.25">
      <c r="A910" s="320">
        <v>905</v>
      </c>
      <c r="B910" s="327" t="s">
        <v>1976</v>
      </c>
      <c r="C910" s="327" t="s">
        <v>1977</v>
      </c>
      <c r="D910" s="320" t="s">
        <v>747</v>
      </c>
      <c r="E910" s="322" t="s">
        <v>878</v>
      </c>
      <c r="F910" s="323" t="s">
        <v>1005</v>
      </c>
      <c r="G910" s="320"/>
    </row>
    <row r="911" spans="1:7" ht="15" x14ac:dyDescent="0.25">
      <c r="A911" s="320">
        <v>906</v>
      </c>
      <c r="B911" s="327" t="s">
        <v>1978</v>
      </c>
      <c r="C911" s="327" t="s">
        <v>1977</v>
      </c>
      <c r="D911" s="320" t="s">
        <v>747</v>
      </c>
      <c r="E911" s="322" t="s">
        <v>878</v>
      </c>
      <c r="F911" s="323" t="s">
        <v>1005</v>
      </c>
      <c r="G911" s="320"/>
    </row>
    <row r="912" spans="1:7" ht="15" x14ac:dyDescent="0.25">
      <c r="A912" s="320">
        <v>907</v>
      </c>
      <c r="B912" s="327" t="s">
        <v>1979</v>
      </c>
      <c r="C912" s="327" t="s">
        <v>1980</v>
      </c>
      <c r="D912" s="320" t="s">
        <v>747</v>
      </c>
      <c r="E912" s="322" t="s">
        <v>878</v>
      </c>
      <c r="F912" s="323" t="s">
        <v>1005</v>
      </c>
      <c r="G912" s="320"/>
    </row>
    <row r="913" spans="1:7" ht="15" x14ac:dyDescent="0.25">
      <c r="A913" s="320">
        <v>908</v>
      </c>
      <c r="B913" s="327" t="s">
        <v>1981</v>
      </c>
      <c r="C913" s="327" t="s">
        <v>1982</v>
      </c>
      <c r="D913" s="320" t="s">
        <v>747</v>
      </c>
      <c r="E913" s="322" t="s">
        <v>782</v>
      </c>
      <c r="F913" s="323" t="s">
        <v>783</v>
      </c>
      <c r="G913" s="320"/>
    </row>
    <row r="914" spans="1:7" ht="15" x14ac:dyDescent="0.25">
      <c r="A914" s="320">
        <v>909</v>
      </c>
      <c r="B914" s="321" t="s">
        <v>1983</v>
      </c>
      <c r="C914" s="321" t="s">
        <v>1984</v>
      </c>
      <c r="D914" s="320" t="s">
        <v>747</v>
      </c>
      <c r="E914" s="322" t="s">
        <v>878</v>
      </c>
      <c r="F914" s="323" t="s">
        <v>1005</v>
      </c>
      <c r="G914" s="320"/>
    </row>
    <row r="915" spans="1:7" ht="15" x14ac:dyDescent="0.25">
      <c r="A915" s="320">
        <v>910</v>
      </c>
      <c r="B915" s="321" t="s">
        <v>1985</v>
      </c>
      <c r="C915" s="321" t="s">
        <v>1986</v>
      </c>
      <c r="D915" s="320" t="s">
        <v>747</v>
      </c>
      <c r="E915" s="322" t="s">
        <v>1550</v>
      </c>
      <c r="F915" s="323" t="s">
        <v>819</v>
      </c>
      <c r="G915" s="320"/>
    </row>
    <row r="916" spans="1:7" ht="15" x14ac:dyDescent="0.25">
      <c r="A916" s="320">
        <v>911</v>
      </c>
      <c r="B916" s="321" t="s">
        <v>1987</v>
      </c>
      <c r="C916" s="321" t="s">
        <v>1986</v>
      </c>
      <c r="D916" s="320" t="s">
        <v>747</v>
      </c>
      <c r="E916" s="322" t="s">
        <v>1550</v>
      </c>
      <c r="F916" s="323" t="s">
        <v>819</v>
      </c>
      <c r="G916" s="320"/>
    </row>
    <row r="917" spans="1:7" ht="15" x14ac:dyDescent="0.25">
      <c r="A917" s="320">
        <v>912</v>
      </c>
      <c r="B917" s="321" t="s">
        <v>1988</v>
      </c>
      <c r="C917" s="321" t="s">
        <v>1989</v>
      </c>
      <c r="D917" s="320" t="s">
        <v>747</v>
      </c>
      <c r="E917" s="322" t="s">
        <v>792</v>
      </c>
      <c r="F917" s="323" t="s">
        <v>793</v>
      </c>
      <c r="G917" s="320"/>
    </row>
    <row r="918" spans="1:7" ht="15" x14ac:dyDescent="0.25">
      <c r="A918" s="320">
        <v>913</v>
      </c>
      <c r="B918" s="321" t="s">
        <v>1990</v>
      </c>
      <c r="C918" s="321" t="s">
        <v>1991</v>
      </c>
      <c r="D918" s="320" t="s">
        <v>747</v>
      </c>
      <c r="E918" s="322" t="s">
        <v>1258</v>
      </c>
      <c r="F918" s="323" t="s">
        <v>1259</v>
      </c>
      <c r="G918" s="320"/>
    </row>
    <row r="919" spans="1:7" ht="15" x14ac:dyDescent="0.25">
      <c r="A919" s="320">
        <v>914</v>
      </c>
      <c r="B919" s="321" t="s">
        <v>1992</v>
      </c>
      <c r="C919" s="321" t="s">
        <v>1993</v>
      </c>
      <c r="D919" s="320" t="s">
        <v>747</v>
      </c>
      <c r="E919" s="322" t="s">
        <v>1550</v>
      </c>
      <c r="F919" s="323" t="s">
        <v>819</v>
      </c>
      <c r="G919" s="320"/>
    </row>
    <row r="920" spans="1:7" ht="15" x14ac:dyDescent="0.25">
      <c r="A920" s="320">
        <v>915</v>
      </c>
      <c r="B920" s="321" t="s">
        <v>1994</v>
      </c>
      <c r="C920" s="321" t="s">
        <v>1995</v>
      </c>
      <c r="D920" s="320" t="s">
        <v>747</v>
      </c>
      <c r="E920" s="322" t="s">
        <v>878</v>
      </c>
      <c r="F920" s="323" t="s">
        <v>1005</v>
      </c>
      <c r="G920" s="320"/>
    </row>
    <row r="921" spans="1:7" ht="15" x14ac:dyDescent="0.25">
      <c r="A921" s="320">
        <v>916</v>
      </c>
      <c r="B921" s="321" t="s">
        <v>1996</v>
      </c>
      <c r="C921" s="321" t="s">
        <v>1997</v>
      </c>
      <c r="D921" s="320" t="s">
        <v>747</v>
      </c>
      <c r="E921" s="322" t="s">
        <v>886</v>
      </c>
      <c r="F921" s="323" t="s">
        <v>887</v>
      </c>
      <c r="G921" s="320"/>
    </row>
    <row r="922" spans="1:7" ht="15" x14ac:dyDescent="0.25">
      <c r="A922" s="320">
        <v>917</v>
      </c>
      <c r="B922" s="321" t="s">
        <v>1998</v>
      </c>
      <c r="C922" s="321" t="s">
        <v>1999</v>
      </c>
      <c r="D922" s="320" t="s">
        <v>747</v>
      </c>
      <c r="E922" s="322" t="s">
        <v>886</v>
      </c>
      <c r="F922" s="323" t="s">
        <v>887</v>
      </c>
      <c r="G922" s="320"/>
    </row>
    <row r="923" spans="1:7" ht="15" x14ac:dyDescent="0.25">
      <c r="A923" s="320">
        <v>918</v>
      </c>
      <c r="B923" s="321" t="s">
        <v>2000</v>
      </c>
      <c r="C923" s="321" t="s">
        <v>2001</v>
      </c>
      <c r="D923" s="320" t="s">
        <v>747</v>
      </c>
      <c r="E923" s="322" t="s">
        <v>878</v>
      </c>
      <c r="F923" s="323" t="s">
        <v>1005</v>
      </c>
      <c r="G923" s="320"/>
    </row>
    <row r="924" spans="1:7" ht="15" x14ac:dyDescent="0.25">
      <c r="A924" s="320">
        <v>919</v>
      </c>
      <c r="B924" s="321" t="s">
        <v>2002</v>
      </c>
      <c r="C924" s="321" t="s">
        <v>2003</v>
      </c>
      <c r="D924" s="320" t="s">
        <v>747</v>
      </c>
      <c r="E924" s="322" t="s">
        <v>830</v>
      </c>
      <c r="F924" s="323" t="s">
        <v>831</v>
      </c>
      <c r="G924" s="320"/>
    </row>
    <row r="925" spans="1:7" ht="15" x14ac:dyDescent="0.25">
      <c r="A925" s="320">
        <v>920</v>
      </c>
      <c r="B925" s="321" t="s">
        <v>2004</v>
      </c>
      <c r="C925" s="321" t="s">
        <v>2003</v>
      </c>
      <c r="D925" s="320" t="s">
        <v>747</v>
      </c>
      <c r="E925" s="322" t="s">
        <v>830</v>
      </c>
      <c r="F925" s="323" t="s">
        <v>831</v>
      </c>
      <c r="G925" s="320"/>
    </row>
    <row r="926" spans="1:7" ht="15" x14ac:dyDescent="0.25">
      <c r="A926" s="320">
        <v>921</v>
      </c>
      <c r="B926" s="321" t="s">
        <v>2005</v>
      </c>
      <c r="C926" s="321" t="s">
        <v>2006</v>
      </c>
      <c r="D926" s="320" t="s">
        <v>747</v>
      </c>
      <c r="E926" s="322" t="s">
        <v>886</v>
      </c>
      <c r="F926" s="323" t="s">
        <v>887</v>
      </c>
      <c r="G926" s="320"/>
    </row>
    <row r="927" spans="1:7" ht="15" x14ac:dyDescent="0.25">
      <c r="A927" s="320">
        <v>922</v>
      </c>
      <c r="B927" s="321" t="s">
        <v>2007</v>
      </c>
      <c r="C927" s="321" t="s">
        <v>2008</v>
      </c>
      <c r="D927" s="320" t="s">
        <v>747</v>
      </c>
      <c r="E927" s="322" t="s">
        <v>886</v>
      </c>
      <c r="F927" s="323" t="s">
        <v>887</v>
      </c>
      <c r="G927" s="320"/>
    </row>
    <row r="928" spans="1:7" ht="15" x14ac:dyDescent="0.25">
      <c r="A928" s="320">
        <v>923</v>
      </c>
      <c r="B928" s="321" t="s">
        <v>2009</v>
      </c>
      <c r="C928" s="321" t="s">
        <v>2008</v>
      </c>
      <c r="D928" s="320" t="s">
        <v>747</v>
      </c>
      <c r="E928" s="322" t="s">
        <v>886</v>
      </c>
      <c r="F928" s="323" t="s">
        <v>887</v>
      </c>
      <c r="G928" s="320"/>
    </row>
    <row r="929" spans="1:7" ht="15" x14ac:dyDescent="0.25">
      <c r="A929" s="320">
        <v>924</v>
      </c>
      <c r="B929" s="321" t="s">
        <v>2010</v>
      </c>
      <c r="C929" s="321" t="s">
        <v>2008</v>
      </c>
      <c r="D929" s="320" t="s">
        <v>747</v>
      </c>
      <c r="E929" s="322" t="s">
        <v>886</v>
      </c>
      <c r="F929" s="323" t="s">
        <v>887</v>
      </c>
      <c r="G929" s="320"/>
    </row>
    <row r="930" spans="1:7" ht="15" x14ac:dyDescent="0.25">
      <c r="A930" s="320">
        <v>925</v>
      </c>
      <c r="B930" s="321" t="s">
        <v>2011</v>
      </c>
      <c r="C930" s="321" t="s">
        <v>2008</v>
      </c>
      <c r="D930" s="320" t="s">
        <v>747</v>
      </c>
      <c r="E930" s="322" t="s">
        <v>886</v>
      </c>
      <c r="F930" s="323" t="s">
        <v>887</v>
      </c>
      <c r="G930" s="320"/>
    </row>
    <row r="931" spans="1:7" ht="15" x14ac:dyDescent="0.25">
      <c r="A931" s="320">
        <v>926</v>
      </c>
      <c r="B931" s="321" t="s">
        <v>2012</v>
      </c>
      <c r="C931" s="321" t="s">
        <v>2008</v>
      </c>
      <c r="D931" s="320" t="s">
        <v>747</v>
      </c>
      <c r="E931" s="322" t="s">
        <v>886</v>
      </c>
      <c r="F931" s="323" t="s">
        <v>887</v>
      </c>
      <c r="G931" s="320"/>
    </row>
    <row r="932" spans="1:7" ht="15" x14ac:dyDescent="0.25">
      <c r="A932" s="320">
        <v>927</v>
      </c>
      <c r="B932" s="321" t="s">
        <v>2013</v>
      </c>
      <c r="C932" s="321" t="s">
        <v>2014</v>
      </c>
      <c r="D932" s="320" t="s">
        <v>747</v>
      </c>
      <c r="E932" s="322" t="s">
        <v>878</v>
      </c>
      <c r="F932" s="323" t="s">
        <v>1005</v>
      </c>
      <c r="G932" s="320"/>
    </row>
    <row r="933" spans="1:7" ht="15" x14ac:dyDescent="0.25">
      <c r="A933" s="320">
        <v>928</v>
      </c>
      <c r="B933" s="321" t="s">
        <v>2015</v>
      </c>
      <c r="C933" s="321" t="s">
        <v>2014</v>
      </c>
      <c r="D933" s="320" t="s">
        <v>747</v>
      </c>
      <c r="E933" s="322" t="s">
        <v>878</v>
      </c>
      <c r="F933" s="323" t="s">
        <v>1005</v>
      </c>
      <c r="G933" s="320"/>
    </row>
    <row r="934" spans="1:7" ht="15" x14ac:dyDescent="0.25">
      <c r="A934" s="320">
        <v>929</v>
      </c>
      <c r="B934" s="321" t="s">
        <v>2016</v>
      </c>
      <c r="C934" s="321" t="s">
        <v>2017</v>
      </c>
      <c r="D934" s="320" t="s">
        <v>747</v>
      </c>
      <c r="E934" s="322" t="s">
        <v>801</v>
      </c>
      <c r="F934" s="323" t="s">
        <v>802</v>
      </c>
      <c r="G934" s="320"/>
    </row>
    <row r="935" spans="1:7" ht="15" x14ac:dyDescent="0.25">
      <c r="A935" s="320">
        <v>930</v>
      </c>
      <c r="B935" s="321" t="s">
        <v>2018</v>
      </c>
      <c r="C935" s="321" t="s">
        <v>2019</v>
      </c>
      <c r="D935" s="320" t="s">
        <v>747</v>
      </c>
      <c r="E935" s="322" t="s">
        <v>801</v>
      </c>
      <c r="F935" s="323" t="s">
        <v>802</v>
      </c>
      <c r="G935" s="320"/>
    </row>
    <row r="936" spans="1:7" ht="15" x14ac:dyDescent="0.25">
      <c r="A936" s="320">
        <v>931</v>
      </c>
      <c r="B936" s="321" t="s">
        <v>2020</v>
      </c>
      <c r="C936" s="321" t="s">
        <v>2021</v>
      </c>
      <c r="D936" s="320" t="s">
        <v>747</v>
      </c>
      <c r="E936" s="322" t="s">
        <v>796</v>
      </c>
      <c r="F936" s="323" t="s">
        <v>797</v>
      </c>
      <c r="G936" s="320"/>
    </row>
    <row r="937" spans="1:7" ht="15" x14ac:dyDescent="0.25">
      <c r="A937" s="320">
        <v>932</v>
      </c>
      <c r="B937" s="321" t="s">
        <v>2022</v>
      </c>
      <c r="C937" s="321" t="s">
        <v>2023</v>
      </c>
      <c r="D937" s="320" t="s">
        <v>747</v>
      </c>
      <c r="E937" s="322" t="s">
        <v>792</v>
      </c>
      <c r="F937" s="323" t="s">
        <v>793</v>
      </c>
      <c r="G937" s="320"/>
    </row>
    <row r="938" spans="1:7" ht="15" x14ac:dyDescent="0.25">
      <c r="A938" s="320">
        <v>933</v>
      </c>
      <c r="B938" s="321" t="s">
        <v>2024</v>
      </c>
      <c r="C938" s="321" t="s">
        <v>2025</v>
      </c>
      <c r="D938" s="320" t="s">
        <v>747</v>
      </c>
      <c r="E938" s="322" t="s">
        <v>801</v>
      </c>
      <c r="F938" s="323" t="s">
        <v>802</v>
      </c>
      <c r="G938" s="320"/>
    </row>
    <row r="939" spans="1:7" ht="15" x14ac:dyDescent="0.25">
      <c r="A939" s="320">
        <v>934</v>
      </c>
      <c r="B939" s="321" t="s">
        <v>2026</v>
      </c>
      <c r="C939" s="321" t="s">
        <v>2027</v>
      </c>
      <c r="D939" s="320" t="s">
        <v>855</v>
      </c>
      <c r="E939" s="322" t="s">
        <v>856</v>
      </c>
      <c r="F939" s="323" t="s">
        <v>857</v>
      </c>
      <c r="G939" s="320"/>
    </row>
    <row r="940" spans="1:7" ht="15" x14ac:dyDescent="0.25">
      <c r="A940" s="320">
        <v>935</v>
      </c>
      <c r="B940" s="321" t="s">
        <v>2028</v>
      </c>
      <c r="C940" s="321" t="s">
        <v>2029</v>
      </c>
      <c r="D940" s="320" t="s">
        <v>747</v>
      </c>
      <c r="E940" s="322" t="s">
        <v>801</v>
      </c>
      <c r="F940" s="323" t="s">
        <v>802</v>
      </c>
      <c r="G940" s="320"/>
    </row>
    <row r="941" spans="1:7" ht="15" x14ac:dyDescent="0.25">
      <c r="A941" s="320">
        <v>936</v>
      </c>
      <c r="B941" s="321" t="s">
        <v>2030</v>
      </c>
      <c r="C941" s="321" t="s">
        <v>2031</v>
      </c>
      <c r="D941" s="320" t="s">
        <v>747</v>
      </c>
      <c r="E941" s="322" t="s">
        <v>801</v>
      </c>
      <c r="F941" s="323" t="s">
        <v>802</v>
      </c>
      <c r="G941" s="320"/>
    </row>
    <row r="942" spans="1:7" ht="15" x14ac:dyDescent="0.25">
      <c r="A942" s="320">
        <v>937</v>
      </c>
      <c r="B942" s="321" t="s">
        <v>2032</v>
      </c>
      <c r="C942" s="321" t="s">
        <v>2033</v>
      </c>
      <c r="D942" s="320" t="s">
        <v>747</v>
      </c>
      <c r="E942" s="322" t="s">
        <v>801</v>
      </c>
      <c r="F942" s="323" t="s">
        <v>802</v>
      </c>
      <c r="G942" s="320"/>
    </row>
    <row r="943" spans="1:7" ht="15" x14ac:dyDescent="0.25">
      <c r="A943" s="320">
        <v>938</v>
      </c>
      <c r="B943" s="321" t="s">
        <v>2034</v>
      </c>
      <c r="C943" s="321" t="s">
        <v>2035</v>
      </c>
      <c r="D943" s="320" t="s">
        <v>747</v>
      </c>
      <c r="E943" s="322" t="s">
        <v>2036</v>
      </c>
      <c r="F943" s="323" t="s">
        <v>2037</v>
      </c>
      <c r="G943" s="320"/>
    </row>
    <row r="944" spans="1:7" ht="15" x14ac:dyDescent="0.25">
      <c r="A944" s="320">
        <v>939</v>
      </c>
      <c r="B944" s="321" t="s">
        <v>2038</v>
      </c>
      <c r="C944" s="321" t="s">
        <v>2039</v>
      </c>
      <c r="D944" s="320" t="s">
        <v>747</v>
      </c>
      <c r="E944" s="322" t="s">
        <v>801</v>
      </c>
      <c r="F944" s="323" t="s">
        <v>802</v>
      </c>
      <c r="G944" s="320"/>
    </row>
    <row r="945" spans="1:7" ht="15" x14ac:dyDescent="0.25">
      <c r="A945" s="320">
        <v>940</v>
      </c>
      <c r="B945" s="321" t="s">
        <v>2040</v>
      </c>
      <c r="C945" s="321" t="s">
        <v>2041</v>
      </c>
      <c r="D945" s="320" t="s">
        <v>747</v>
      </c>
      <c r="E945" s="322" t="s">
        <v>801</v>
      </c>
      <c r="F945" s="323" t="s">
        <v>802</v>
      </c>
      <c r="G945" s="320"/>
    </row>
    <row r="946" spans="1:7" ht="15" x14ac:dyDescent="0.25">
      <c r="A946" s="320">
        <v>941</v>
      </c>
      <c r="B946" s="321" t="s">
        <v>2042</v>
      </c>
      <c r="C946" s="321" t="s">
        <v>2043</v>
      </c>
      <c r="D946" s="320" t="s">
        <v>747</v>
      </c>
      <c r="E946" s="322" t="s">
        <v>801</v>
      </c>
      <c r="F946" s="323" t="s">
        <v>802</v>
      </c>
      <c r="G946" s="320"/>
    </row>
    <row r="947" spans="1:7" ht="15" x14ac:dyDescent="0.25">
      <c r="A947" s="320">
        <v>942</v>
      </c>
      <c r="B947" s="321" t="s">
        <v>2044</v>
      </c>
      <c r="C947" s="321" t="s">
        <v>2045</v>
      </c>
      <c r="D947" s="320" t="s">
        <v>747</v>
      </c>
      <c r="E947" s="322" t="s">
        <v>801</v>
      </c>
      <c r="F947" s="323" t="s">
        <v>802</v>
      </c>
      <c r="G947" s="320"/>
    </row>
    <row r="948" spans="1:7" ht="15" x14ac:dyDescent="0.25">
      <c r="A948" s="320">
        <v>943</v>
      </c>
      <c r="B948" s="321" t="s">
        <v>2046</v>
      </c>
      <c r="C948" s="321" t="s">
        <v>2047</v>
      </c>
      <c r="D948" s="320" t="s">
        <v>747</v>
      </c>
      <c r="E948" s="322" t="s">
        <v>2036</v>
      </c>
      <c r="F948" s="323" t="s">
        <v>2037</v>
      </c>
      <c r="G948" s="320"/>
    </row>
    <row r="949" spans="1:7" ht="15" x14ac:dyDescent="0.25">
      <c r="A949" s="320">
        <v>944</v>
      </c>
      <c r="B949" s="321" t="s">
        <v>2048</v>
      </c>
      <c r="C949" s="321" t="s">
        <v>2049</v>
      </c>
      <c r="D949" s="320" t="s">
        <v>747</v>
      </c>
      <c r="E949" s="322" t="s">
        <v>2036</v>
      </c>
      <c r="F949" s="323" t="s">
        <v>2037</v>
      </c>
      <c r="G949" s="320"/>
    </row>
    <row r="950" spans="1:7" ht="15" x14ac:dyDescent="0.25">
      <c r="A950" s="320">
        <v>945</v>
      </c>
      <c r="B950" s="321" t="s">
        <v>2050</v>
      </c>
      <c r="C950" s="321" t="s">
        <v>2051</v>
      </c>
      <c r="D950" s="320" t="s">
        <v>747</v>
      </c>
      <c r="E950" s="322" t="s">
        <v>2036</v>
      </c>
      <c r="F950" s="323" t="s">
        <v>2037</v>
      </c>
      <c r="G950" s="320"/>
    </row>
    <row r="951" spans="1:7" ht="15" x14ac:dyDescent="0.25">
      <c r="A951" s="320">
        <v>946</v>
      </c>
      <c r="B951" s="321" t="s">
        <v>2052</v>
      </c>
      <c r="C951" s="321" t="s">
        <v>2053</v>
      </c>
      <c r="D951" s="320" t="s">
        <v>747</v>
      </c>
      <c r="E951" s="322" t="s">
        <v>1550</v>
      </c>
      <c r="F951" s="323" t="s">
        <v>819</v>
      </c>
      <c r="G951" s="320"/>
    </row>
    <row r="952" spans="1:7" ht="15" x14ac:dyDescent="0.25">
      <c r="A952" s="320">
        <v>947</v>
      </c>
      <c r="B952" s="321" t="s">
        <v>2054</v>
      </c>
      <c r="C952" s="321" t="s">
        <v>2055</v>
      </c>
      <c r="D952" s="320" t="s">
        <v>855</v>
      </c>
      <c r="E952" s="322" t="s">
        <v>856</v>
      </c>
      <c r="F952" s="323" t="s">
        <v>857</v>
      </c>
      <c r="G952" s="320"/>
    </row>
    <row r="953" spans="1:7" ht="15" x14ac:dyDescent="0.25">
      <c r="A953" s="320">
        <v>948</v>
      </c>
      <c r="B953" s="321" t="s">
        <v>2056</v>
      </c>
      <c r="C953" s="321" t="s">
        <v>2057</v>
      </c>
      <c r="D953" s="320" t="s">
        <v>747</v>
      </c>
      <c r="E953" s="322" t="s">
        <v>801</v>
      </c>
      <c r="F953" s="323" t="s">
        <v>802</v>
      </c>
      <c r="G953" s="320"/>
    </row>
    <row r="954" spans="1:7" ht="15" x14ac:dyDescent="0.25">
      <c r="A954" s="320">
        <v>949</v>
      </c>
      <c r="B954" s="321" t="s">
        <v>2058</v>
      </c>
      <c r="C954" s="321" t="s">
        <v>2059</v>
      </c>
      <c r="D954" s="320" t="s">
        <v>747</v>
      </c>
      <c r="E954" s="322" t="s">
        <v>830</v>
      </c>
      <c r="F954" s="323" t="s">
        <v>831</v>
      </c>
      <c r="G954" s="320"/>
    </row>
    <row r="955" spans="1:7" ht="15" x14ac:dyDescent="0.25">
      <c r="A955" s="320">
        <v>950</v>
      </c>
      <c r="B955" s="321" t="s">
        <v>2060</v>
      </c>
      <c r="C955" s="321" t="s">
        <v>2061</v>
      </c>
      <c r="D955" s="320" t="s">
        <v>747</v>
      </c>
      <c r="E955" s="322" t="s">
        <v>782</v>
      </c>
      <c r="F955" s="323" t="s">
        <v>783</v>
      </c>
      <c r="G955" s="320"/>
    </row>
    <row r="956" spans="1:7" ht="15" x14ac:dyDescent="0.25">
      <c r="A956" s="320">
        <v>951</v>
      </c>
      <c r="B956" s="321" t="s">
        <v>2062</v>
      </c>
      <c r="C956" s="321" t="s">
        <v>2063</v>
      </c>
      <c r="D956" s="320" t="s">
        <v>747</v>
      </c>
      <c r="E956" s="322" t="s">
        <v>796</v>
      </c>
      <c r="F956" s="323" t="s">
        <v>797</v>
      </c>
      <c r="G956" s="320"/>
    </row>
    <row r="957" spans="1:7" ht="15" x14ac:dyDescent="0.25">
      <c r="A957" s="320">
        <v>952</v>
      </c>
      <c r="B957" s="321" t="s">
        <v>2064</v>
      </c>
      <c r="C957" s="321" t="s">
        <v>2063</v>
      </c>
      <c r="D957" s="320" t="s">
        <v>747</v>
      </c>
      <c r="E957" s="322" t="s">
        <v>792</v>
      </c>
      <c r="F957" s="323" t="s">
        <v>793</v>
      </c>
      <c r="G957" s="320"/>
    </row>
    <row r="958" spans="1:7" ht="15" x14ac:dyDescent="0.25">
      <c r="A958" s="320">
        <v>953</v>
      </c>
      <c r="B958" s="321" t="s">
        <v>2065</v>
      </c>
      <c r="C958" s="321" t="s">
        <v>2066</v>
      </c>
      <c r="D958" s="320" t="s">
        <v>747</v>
      </c>
      <c r="E958" s="322" t="s">
        <v>801</v>
      </c>
      <c r="F958" s="323" t="s">
        <v>802</v>
      </c>
      <c r="G958" s="320"/>
    </row>
    <row r="959" spans="1:7" ht="15" x14ac:dyDescent="0.25">
      <c r="A959" s="320">
        <v>954</v>
      </c>
      <c r="B959" s="321" t="s">
        <v>2067</v>
      </c>
      <c r="C959" s="321" t="s">
        <v>2068</v>
      </c>
      <c r="D959" s="320" t="s">
        <v>747</v>
      </c>
      <c r="E959" s="322" t="s">
        <v>830</v>
      </c>
      <c r="F959" s="323" t="s">
        <v>831</v>
      </c>
      <c r="G959" s="320"/>
    </row>
    <row r="960" spans="1:7" ht="15" x14ac:dyDescent="0.25">
      <c r="A960" s="320">
        <v>955</v>
      </c>
      <c r="B960" s="321" t="s">
        <v>2069</v>
      </c>
      <c r="C960" s="321" t="s">
        <v>2070</v>
      </c>
      <c r="D960" s="320" t="s">
        <v>747</v>
      </c>
      <c r="E960" s="322" t="s">
        <v>801</v>
      </c>
      <c r="F960" s="323" t="s">
        <v>802</v>
      </c>
      <c r="G960" s="320"/>
    </row>
    <row r="961" spans="1:7" ht="15" x14ac:dyDescent="0.25">
      <c r="A961" s="320">
        <v>956</v>
      </c>
      <c r="B961" s="321" t="s">
        <v>2071</v>
      </c>
      <c r="C961" s="321" t="s">
        <v>2072</v>
      </c>
      <c r="D961" s="320" t="s">
        <v>747</v>
      </c>
      <c r="E961" s="322" t="s">
        <v>801</v>
      </c>
      <c r="F961" s="323" t="s">
        <v>802</v>
      </c>
      <c r="G961" s="320"/>
    </row>
    <row r="962" spans="1:7" ht="15" x14ac:dyDescent="0.25">
      <c r="A962" s="320">
        <v>957</v>
      </c>
      <c r="B962" s="321" t="s">
        <v>2073</v>
      </c>
      <c r="C962" s="321" t="s">
        <v>2074</v>
      </c>
      <c r="D962" s="320" t="s">
        <v>747</v>
      </c>
      <c r="E962" s="322" t="s">
        <v>801</v>
      </c>
      <c r="F962" s="323" t="s">
        <v>802</v>
      </c>
      <c r="G962" s="320"/>
    </row>
    <row r="963" spans="1:7" ht="15" x14ac:dyDescent="0.25">
      <c r="A963" s="320">
        <v>958</v>
      </c>
      <c r="B963" s="321" t="s">
        <v>2075</v>
      </c>
      <c r="C963" s="321" t="s">
        <v>2076</v>
      </c>
      <c r="D963" s="320" t="s">
        <v>747</v>
      </c>
      <c r="E963" s="322" t="s">
        <v>801</v>
      </c>
      <c r="F963" s="323" t="s">
        <v>802</v>
      </c>
      <c r="G963" s="320"/>
    </row>
    <row r="964" spans="1:7" ht="15" x14ac:dyDescent="0.25">
      <c r="A964" s="320">
        <v>959</v>
      </c>
      <c r="B964" s="321" t="s">
        <v>2077</v>
      </c>
      <c r="C964" s="321" t="s">
        <v>2078</v>
      </c>
      <c r="D964" s="320" t="s">
        <v>747</v>
      </c>
      <c r="E964" s="322" t="s">
        <v>787</v>
      </c>
      <c r="F964" s="323" t="s">
        <v>788</v>
      </c>
      <c r="G964" s="320"/>
    </row>
    <row r="965" spans="1:7" ht="15" x14ac:dyDescent="0.25">
      <c r="A965" s="320">
        <v>960</v>
      </c>
      <c r="B965" s="321" t="s">
        <v>2079</v>
      </c>
      <c r="C965" s="321" t="s">
        <v>2078</v>
      </c>
      <c r="D965" s="320" t="s">
        <v>747</v>
      </c>
      <c r="E965" s="322" t="s">
        <v>787</v>
      </c>
      <c r="F965" s="323" t="s">
        <v>788</v>
      </c>
      <c r="G965" s="320"/>
    </row>
    <row r="966" spans="1:7" ht="15" x14ac:dyDescent="0.25">
      <c r="A966" s="320">
        <v>961</v>
      </c>
      <c r="B966" s="321" t="s">
        <v>2080</v>
      </c>
      <c r="C966" s="321" t="s">
        <v>2078</v>
      </c>
      <c r="D966" s="320" t="s">
        <v>747</v>
      </c>
      <c r="E966" s="322" t="s">
        <v>787</v>
      </c>
      <c r="F966" s="323" t="s">
        <v>788</v>
      </c>
      <c r="G966" s="320"/>
    </row>
    <row r="967" spans="1:7" ht="15" x14ac:dyDescent="0.25">
      <c r="A967" s="320">
        <v>962</v>
      </c>
      <c r="B967" s="321" t="s">
        <v>2081</v>
      </c>
      <c r="C967" s="321" t="s">
        <v>2078</v>
      </c>
      <c r="D967" s="320" t="s">
        <v>747</v>
      </c>
      <c r="E967" s="322" t="s">
        <v>782</v>
      </c>
      <c r="F967" s="323" t="s">
        <v>857</v>
      </c>
      <c r="G967" s="320"/>
    </row>
    <row r="968" spans="1:7" ht="15" x14ac:dyDescent="0.25">
      <c r="A968" s="320">
        <v>963</v>
      </c>
      <c r="B968" s="321" t="s">
        <v>2082</v>
      </c>
      <c r="C968" s="321" t="s">
        <v>2078</v>
      </c>
      <c r="D968" s="320" t="s">
        <v>747</v>
      </c>
      <c r="E968" s="322" t="s">
        <v>787</v>
      </c>
      <c r="F968" s="323" t="s">
        <v>788</v>
      </c>
      <c r="G968" s="320"/>
    </row>
    <row r="969" spans="1:7" ht="15" x14ac:dyDescent="0.25">
      <c r="A969" s="320">
        <v>964</v>
      </c>
      <c r="B969" s="321" t="s">
        <v>2083</v>
      </c>
      <c r="C969" s="321" t="s">
        <v>2078</v>
      </c>
      <c r="D969" s="320" t="s">
        <v>747</v>
      </c>
      <c r="E969" s="322" t="s">
        <v>1550</v>
      </c>
      <c r="F969" s="323" t="s">
        <v>819</v>
      </c>
      <c r="G969" s="320"/>
    </row>
    <row r="970" spans="1:7" ht="15" x14ac:dyDescent="0.25">
      <c r="A970" s="320">
        <v>965</v>
      </c>
      <c r="B970" s="321" t="s">
        <v>2084</v>
      </c>
      <c r="C970" s="321" t="s">
        <v>2085</v>
      </c>
      <c r="D970" s="320" t="s">
        <v>855</v>
      </c>
      <c r="E970" s="322" t="s">
        <v>856</v>
      </c>
      <c r="F970" s="323" t="s">
        <v>857</v>
      </c>
      <c r="G970" s="320"/>
    </row>
    <row r="971" spans="1:7" ht="15" x14ac:dyDescent="0.25">
      <c r="A971" s="320">
        <v>966</v>
      </c>
      <c r="B971" s="321" t="s">
        <v>2086</v>
      </c>
      <c r="C971" s="321" t="s">
        <v>2087</v>
      </c>
      <c r="D971" s="320" t="s">
        <v>747</v>
      </c>
      <c r="E971" s="322" t="s">
        <v>830</v>
      </c>
      <c r="F971" s="323" t="s">
        <v>831</v>
      </c>
      <c r="G971" s="320"/>
    </row>
    <row r="972" spans="1:7" ht="15" x14ac:dyDescent="0.25">
      <c r="A972" s="320">
        <v>967</v>
      </c>
      <c r="B972" s="321" t="s">
        <v>2088</v>
      </c>
      <c r="C972" s="321" t="s">
        <v>2089</v>
      </c>
      <c r="D972" s="320" t="s">
        <v>747</v>
      </c>
      <c r="E972" s="322" t="s">
        <v>787</v>
      </c>
      <c r="F972" s="323" t="s">
        <v>788</v>
      </c>
      <c r="G972" s="320"/>
    </row>
    <row r="973" spans="1:7" ht="15" x14ac:dyDescent="0.25">
      <c r="A973" s="320">
        <v>968</v>
      </c>
      <c r="B973" s="321" t="s">
        <v>2090</v>
      </c>
      <c r="C973" s="321" t="s">
        <v>2091</v>
      </c>
      <c r="D973" s="320" t="s">
        <v>747</v>
      </c>
      <c r="E973" s="322" t="s">
        <v>996</v>
      </c>
      <c r="F973" s="323" t="s">
        <v>998</v>
      </c>
      <c r="G973" s="320"/>
    </row>
    <row r="974" spans="1:7" ht="15" x14ac:dyDescent="0.25">
      <c r="A974" s="320">
        <v>969</v>
      </c>
      <c r="B974" s="321" t="s">
        <v>2092</v>
      </c>
      <c r="C974" s="321" t="s">
        <v>2093</v>
      </c>
      <c r="D974" s="320" t="s">
        <v>747</v>
      </c>
      <c r="E974" s="322" t="s">
        <v>894</v>
      </c>
      <c r="F974" s="323" t="s">
        <v>895</v>
      </c>
      <c r="G974" s="320"/>
    </row>
    <row r="975" spans="1:7" ht="15" x14ac:dyDescent="0.25">
      <c r="A975" s="320">
        <v>970</v>
      </c>
      <c r="B975" s="321" t="s">
        <v>2094</v>
      </c>
      <c r="C975" s="321" t="s">
        <v>2095</v>
      </c>
      <c r="D975" s="320" t="s">
        <v>747</v>
      </c>
      <c r="E975" s="322" t="s">
        <v>1550</v>
      </c>
      <c r="F975" s="323" t="s">
        <v>819</v>
      </c>
      <c r="G975" s="320"/>
    </row>
    <row r="976" spans="1:7" ht="15" x14ac:dyDescent="0.25">
      <c r="A976" s="320">
        <v>971</v>
      </c>
      <c r="B976" s="321" t="s">
        <v>2096</v>
      </c>
      <c r="C976" s="321" t="s">
        <v>2097</v>
      </c>
      <c r="D976" s="320" t="s">
        <v>747</v>
      </c>
      <c r="E976" s="322" t="s">
        <v>796</v>
      </c>
      <c r="F976" s="323" t="s">
        <v>797</v>
      </c>
      <c r="G976" s="320"/>
    </row>
    <row r="977" spans="1:7" ht="15" x14ac:dyDescent="0.25">
      <c r="A977" s="320">
        <v>972</v>
      </c>
      <c r="B977" s="321" t="s">
        <v>2098</v>
      </c>
      <c r="C977" s="321" t="s">
        <v>2099</v>
      </c>
      <c r="D977" s="320" t="s">
        <v>747</v>
      </c>
      <c r="E977" s="322" t="s">
        <v>796</v>
      </c>
      <c r="F977" s="323" t="s">
        <v>797</v>
      </c>
      <c r="G977" s="320"/>
    </row>
    <row r="978" spans="1:7" ht="15" x14ac:dyDescent="0.25">
      <c r="A978" s="320">
        <v>973</v>
      </c>
      <c r="B978" s="321" t="s">
        <v>2100</v>
      </c>
      <c r="C978" s="321" t="s">
        <v>2101</v>
      </c>
      <c r="D978" s="320" t="s">
        <v>747</v>
      </c>
      <c r="E978" s="322" t="s">
        <v>1550</v>
      </c>
      <c r="F978" s="323" t="s">
        <v>819</v>
      </c>
      <c r="G978" s="320"/>
    </row>
    <row r="979" spans="1:7" ht="15" x14ac:dyDescent="0.25">
      <c r="A979" s="320">
        <v>974</v>
      </c>
      <c r="B979" s="321" t="s">
        <v>2102</v>
      </c>
      <c r="C979" s="321" t="s">
        <v>2103</v>
      </c>
      <c r="D979" s="320" t="s">
        <v>747</v>
      </c>
      <c r="E979" s="322" t="s">
        <v>1550</v>
      </c>
      <c r="F979" s="323" t="s">
        <v>819</v>
      </c>
      <c r="G979" s="320"/>
    </row>
    <row r="980" spans="1:7" ht="15" x14ac:dyDescent="0.25">
      <c r="A980" s="320">
        <v>975</v>
      </c>
      <c r="B980" s="321" t="s">
        <v>2104</v>
      </c>
      <c r="C980" s="321" t="s">
        <v>2105</v>
      </c>
      <c r="D980" s="320" t="s">
        <v>747</v>
      </c>
      <c r="E980" s="322" t="s">
        <v>1550</v>
      </c>
      <c r="F980" s="323" t="s">
        <v>819</v>
      </c>
      <c r="G980" s="320"/>
    </row>
    <row r="981" spans="1:7" ht="15" x14ac:dyDescent="0.25">
      <c r="A981" s="320">
        <v>976</v>
      </c>
      <c r="B981" s="321" t="s">
        <v>2106</v>
      </c>
      <c r="C981" s="321" t="s">
        <v>2107</v>
      </c>
      <c r="D981" s="320" t="s">
        <v>747</v>
      </c>
      <c r="E981" s="322" t="s">
        <v>796</v>
      </c>
      <c r="F981" s="323" t="s">
        <v>797</v>
      </c>
      <c r="G981" s="320"/>
    </row>
    <row r="982" spans="1:7" ht="15" x14ac:dyDescent="0.25">
      <c r="A982" s="320">
        <v>977</v>
      </c>
      <c r="B982" s="321" t="s">
        <v>2108</v>
      </c>
      <c r="C982" s="321" t="s">
        <v>2109</v>
      </c>
      <c r="D982" s="320" t="s">
        <v>747</v>
      </c>
      <c r="E982" s="322" t="s">
        <v>878</v>
      </c>
      <c r="F982" s="323" t="s">
        <v>2110</v>
      </c>
      <c r="G982" s="320"/>
    </row>
    <row r="983" spans="1:7" ht="15" x14ac:dyDescent="0.25">
      <c r="A983" s="320">
        <v>978</v>
      </c>
      <c r="B983" s="321" t="s">
        <v>2111</v>
      </c>
      <c r="C983" s="321" t="s">
        <v>2112</v>
      </c>
      <c r="D983" s="320" t="s">
        <v>747</v>
      </c>
      <c r="E983" s="322" t="s">
        <v>787</v>
      </c>
      <c r="F983" s="323" t="s">
        <v>788</v>
      </c>
      <c r="G983" s="320"/>
    </row>
    <row r="984" spans="1:7" ht="15" x14ac:dyDescent="0.25">
      <c r="A984" s="320">
        <v>979</v>
      </c>
      <c r="B984" s="321" t="s">
        <v>2113</v>
      </c>
      <c r="C984" s="321" t="s">
        <v>2114</v>
      </c>
      <c r="D984" s="320" t="s">
        <v>747</v>
      </c>
      <c r="E984" s="322" t="s">
        <v>787</v>
      </c>
      <c r="F984" s="323" t="s">
        <v>788</v>
      </c>
      <c r="G984" s="320"/>
    </row>
    <row r="985" spans="1:7" ht="15" x14ac:dyDescent="0.25">
      <c r="A985" s="320">
        <v>980</v>
      </c>
      <c r="B985" s="321" t="s">
        <v>2115</v>
      </c>
      <c r="C985" s="321" t="s">
        <v>2116</v>
      </c>
      <c r="D985" s="320" t="s">
        <v>747</v>
      </c>
      <c r="E985" s="322" t="s">
        <v>787</v>
      </c>
      <c r="F985" s="323" t="s">
        <v>788</v>
      </c>
      <c r="G985" s="320"/>
    </row>
    <row r="986" spans="1:7" ht="15" x14ac:dyDescent="0.25">
      <c r="A986" s="320">
        <v>981</v>
      </c>
      <c r="B986" s="321" t="s">
        <v>2117</v>
      </c>
      <c r="C986" s="321" t="s">
        <v>2118</v>
      </c>
      <c r="D986" s="320" t="s">
        <v>747</v>
      </c>
      <c r="E986" s="322" t="s">
        <v>792</v>
      </c>
      <c r="F986" s="323" t="s">
        <v>793</v>
      </c>
      <c r="G986" s="320"/>
    </row>
    <row r="987" spans="1:7" ht="15" x14ac:dyDescent="0.25">
      <c r="A987" s="320">
        <v>982</v>
      </c>
      <c r="B987" s="321" t="s">
        <v>2119</v>
      </c>
      <c r="C987" s="321" t="s">
        <v>2120</v>
      </c>
      <c r="D987" s="320" t="s">
        <v>747</v>
      </c>
      <c r="E987" s="322" t="s">
        <v>2121</v>
      </c>
      <c r="F987" s="323" t="s">
        <v>751</v>
      </c>
      <c r="G987" s="320"/>
    </row>
    <row r="988" spans="1:7" ht="15" x14ac:dyDescent="0.25">
      <c r="A988" s="320">
        <v>983</v>
      </c>
      <c r="B988" s="321" t="s">
        <v>2122</v>
      </c>
      <c r="C988" s="321" t="s">
        <v>2123</v>
      </c>
      <c r="D988" s="320" t="s">
        <v>747</v>
      </c>
      <c r="E988" s="322" t="s">
        <v>1550</v>
      </c>
      <c r="F988" s="323" t="s">
        <v>819</v>
      </c>
      <c r="G988" s="320"/>
    </row>
    <row r="989" spans="1:7" ht="15" x14ac:dyDescent="0.25">
      <c r="A989" s="320">
        <v>984</v>
      </c>
      <c r="B989" s="321" t="s">
        <v>2124</v>
      </c>
      <c r="C989" s="321" t="s">
        <v>2125</v>
      </c>
      <c r="D989" s="320" t="s">
        <v>747</v>
      </c>
      <c r="E989" s="322" t="s">
        <v>2121</v>
      </c>
      <c r="F989" s="323" t="s">
        <v>751</v>
      </c>
      <c r="G989" s="320"/>
    </row>
    <row r="990" spans="1:7" ht="15" x14ac:dyDescent="0.25">
      <c r="A990" s="320">
        <v>985</v>
      </c>
      <c r="B990" s="321" t="s">
        <v>2126</v>
      </c>
      <c r="C990" s="321" t="s">
        <v>2127</v>
      </c>
      <c r="D990" s="320" t="s">
        <v>747</v>
      </c>
      <c r="E990" s="322" t="s">
        <v>1550</v>
      </c>
      <c r="F990" s="323" t="s">
        <v>819</v>
      </c>
      <c r="G990" s="320"/>
    </row>
    <row r="991" spans="1:7" ht="15" x14ac:dyDescent="0.25">
      <c r="A991" s="320">
        <v>986</v>
      </c>
      <c r="B991" s="321" t="s">
        <v>2128</v>
      </c>
      <c r="C991" s="321" t="s">
        <v>2127</v>
      </c>
      <c r="D991" s="320" t="s">
        <v>747</v>
      </c>
      <c r="E991" s="322" t="s">
        <v>1550</v>
      </c>
      <c r="F991" s="323" t="s">
        <v>819</v>
      </c>
      <c r="G991" s="320"/>
    </row>
    <row r="992" spans="1:7" ht="15" x14ac:dyDescent="0.25">
      <c r="A992" s="320">
        <v>987</v>
      </c>
      <c r="B992" s="321" t="s">
        <v>2129</v>
      </c>
      <c r="C992" s="321" t="s">
        <v>2130</v>
      </c>
      <c r="D992" s="320" t="s">
        <v>747</v>
      </c>
      <c r="E992" s="322" t="s">
        <v>1169</v>
      </c>
      <c r="F992" s="323" t="s">
        <v>806</v>
      </c>
      <c r="G992" s="320"/>
    </row>
    <row r="993" spans="1:7" ht="15" x14ac:dyDescent="0.25">
      <c r="A993" s="320">
        <v>988</v>
      </c>
      <c r="B993" s="321" t="s">
        <v>2131</v>
      </c>
      <c r="C993" s="321" t="s">
        <v>2132</v>
      </c>
      <c r="D993" s="320" t="s">
        <v>747</v>
      </c>
      <c r="E993" s="322" t="s">
        <v>830</v>
      </c>
      <c r="F993" s="323" t="s">
        <v>831</v>
      </c>
      <c r="G993" s="320"/>
    </row>
    <row r="994" spans="1:7" ht="15" x14ac:dyDescent="0.25">
      <c r="A994" s="320">
        <v>989</v>
      </c>
      <c r="B994" s="321" t="s">
        <v>2133</v>
      </c>
      <c r="C994" s="321" t="s">
        <v>2132</v>
      </c>
      <c r="D994" s="320" t="s">
        <v>747</v>
      </c>
      <c r="E994" s="322" t="s">
        <v>830</v>
      </c>
      <c r="F994" s="323" t="s">
        <v>831</v>
      </c>
      <c r="G994" s="320"/>
    </row>
    <row r="995" spans="1:7" ht="15" x14ac:dyDescent="0.25">
      <c r="A995" s="320">
        <v>990</v>
      </c>
      <c r="B995" s="321" t="s">
        <v>2134</v>
      </c>
      <c r="C995" s="321" t="s">
        <v>2135</v>
      </c>
      <c r="D995" s="320" t="s">
        <v>747</v>
      </c>
      <c r="E995" s="322" t="s">
        <v>830</v>
      </c>
      <c r="F995" s="323" t="s">
        <v>831</v>
      </c>
      <c r="G995" s="320"/>
    </row>
    <row r="996" spans="1:7" ht="15" x14ac:dyDescent="0.25">
      <c r="A996" s="320">
        <v>991</v>
      </c>
      <c r="B996" s="321" t="s">
        <v>2136</v>
      </c>
      <c r="C996" s="321" t="s">
        <v>2137</v>
      </c>
      <c r="D996" s="320" t="s">
        <v>747</v>
      </c>
      <c r="E996" s="322" t="s">
        <v>830</v>
      </c>
      <c r="F996" s="323" t="s">
        <v>831</v>
      </c>
      <c r="G996" s="320"/>
    </row>
    <row r="997" spans="1:7" ht="15" x14ac:dyDescent="0.25">
      <c r="A997" s="320">
        <v>992</v>
      </c>
      <c r="B997" s="321" t="s">
        <v>2138</v>
      </c>
      <c r="C997" s="321" t="s">
        <v>2139</v>
      </c>
      <c r="D997" s="320" t="s">
        <v>747</v>
      </c>
      <c r="E997" s="322" t="s">
        <v>830</v>
      </c>
      <c r="F997" s="323" t="s">
        <v>831</v>
      </c>
      <c r="G997" s="320"/>
    </row>
    <row r="998" spans="1:7" ht="15" x14ac:dyDescent="0.25">
      <c r="A998" s="320">
        <v>993</v>
      </c>
      <c r="B998" s="321" t="s">
        <v>2140</v>
      </c>
      <c r="C998" s="321" t="s">
        <v>2141</v>
      </c>
      <c r="D998" s="320" t="s">
        <v>747</v>
      </c>
      <c r="E998" s="322" t="s">
        <v>830</v>
      </c>
      <c r="F998" s="323" t="s">
        <v>831</v>
      </c>
      <c r="G998" s="320"/>
    </row>
    <row r="999" spans="1:7" ht="15" x14ac:dyDescent="0.25">
      <c r="A999" s="320">
        <v>994</v>
      </c>
      <c r="B999" s="321" t="s">
        <v>2142</v>
      </c>
      <c r="C999" s="321" t="s">
        <v>2139</v>
      </c>
      <c r="D999" s="320" t="s">
        <v>747</v>
      </c>
      <c r="E999" s="322" t="s">
        <v>830</v>
      </c>
      <c r="F999" s="323" t="s">
        <v>831</v>
      </c>
      <c r="G999" s="320"/>
    </row>
    <row r="1000" spans="1:7" ht="15" x14ac:dyDescent="0.25">
      <c r="A1000" s="320">
        <v>995</v>
      </c>
      <c r="B1000" s="321" t="s">
        <v>2143</v>
      </c>
      <c r="C1000" s="321" t="s">
        <v>2139</v>
      </c>
      <c r="D1000" s="320" t="s">
        <v>747</v>
      </c>
      <c r="E1000" s="322" t="s">
        <v>830</v>
      </c>
      <c r="F1000" s="323" t="s">
        <v>831</v>
      </c>
      <c r="G1000" s="320"/>
    </row>
    <row r="1001" spans="1:7" ht="15" x14ac:dyDescent="0.25">
      <c r="A1001" s="320">
        <v>996</v>
      </c>
      <c r="B1001" s="321" t="s">
        <v>2144</v>
      </c>
      <c r="C1001" s="321" t="s">
        <v>2139</v>
      </c>
      <c r="D1001" s="320" t="s">
        <v>747</v>
      </c>
      <c r="E1001" s="322" t="s">
        <v>830</v>
      </c>
      <c r="F1001" s="323" t="s">
        <v>831</v>
      </c>
      <c r="G1001" s="320"/>
    </row>
    <row r="1002" spans="1:7" ht="15" x14ac:dyDescent="0.25">
      <c r="A1002" s="320">
        <v>997</v>
      </c>
      <c r="B1002" s="321" t="s">
        <v>2145</v>
      </c>
      <c r="C1002" s="321" t="s">
        <v>2146</v>
      </c>
      <c r="D1002" s="320" t="s">
        <v>747</v>
      </c>
      <c r="E1002" s="322" t="s">
        <v>830</v>
      </c>
      <c r="F1002" s="323" t="s">
        <v>831</v>
      </c>
      <c r="G1002" s="320"/>
    </row>
    <row r="1003" spans="1:7" ht="15" x14ac:dyDescent="0.25">
      <c r="A1003" s="320">
        <v>998</v>
      </c>
      <c r="B1003" s="321" t="s">
        <v>2147</v>
      </c>
      <c r="C1003" s="321" t="s">
        <v>2146</v>
      </c>
      <c r="D1003" s="320" t="s">
        <v>747</v>
      </c>
      <c r="E1003" s="322" t="s">
        <v>830</v>
      </c>
      <c r="F1003" s="323" t="s">
        <v>831</v>
      </c>
      <c r="G1003" s="320"/>
    </row>
    <row r="1004" spans="1:7" ht="15" x14ac:dyDescent="0.25">
      <c r="A1004" s="320">
        <v>999</v>
      </c>
      <c r="B1004" s="321" t="s">
        <v>2148</v>
      </c>
      <c r="C1004" s="321" t="s">
        <v>2146</v>
      </c>
      <c r="D1004" s="320" t="s">
        <v>747</v>
      </c>
      <c r="E1004" s="322" t="s">
        <v>830</v>
      </c>
      <c r="F1004" s="323" t="s">
        <v>831</v>
      </c>
      <c r="G1004" s="320"/>
    </row>
    <row r="1005" spans="1:7" ht="15" x14ac:dyDescent="0.25">
      <c r="A1005" s="320">
        <v>1000</v>
      </c>
      <c r="B1005" s="321" t="s">
        <v>2149</v>
      </c>
      <c r="C1005" s="321" t="s">
        <v>2146</v>
      </c>
      <c r="D1005" s="320" t="s">
        <v>747</v>
      </c>
      <c r="E1005" s="322" t="s">
        <v>830</v>
      </c>
      <c r="F1005" s="323" t="s">
        <v>831</v>
      </c>
      <c r="G1005" s="320"/>
    </row>
    <row r="1006" spans="1:7" ht="15" x14ac:dyDescent="0.25">
      <c r="A1006" s="320">
        <v>1001</v>
      </c>
      <c r="B1006" s="321" t="s">
        <v>2150</v>
      </c>
      <c r="C1006" s="321" t="s">
        <v>2146</v>
      </c>
      <c r="D1006" s="320" t="s">
        <v>747</v>
      </c>
      <c r="E1006" s="322" t="s">
        <v>830</v>
      </c>
      <c r="F1006" s="323" t="s">
        <v>831</v>
      </c>
      <c r="G1006" s="320"/>
    </row>
    <row r="1007" spans="1:7" ht="15" x14ac:dyDescent="0.25">
      <c r="A1007" s="320">
        <v>1002</v>
      </c>
      <c r="B1007" s="321" t="s">
        <v>2151</v>
      </c>
      <c r="C1007" s="321" t="s">
        <v>2152</v>
      </c>
      <c r="D1007" s="320" t="s">
        <v>747</v>
      </c>
      <c r="E1007" s="322" t="s">
        <v>1550</v>
      </c>
      <c r="F1007" s="323" t="s">
        <v>819</v>
      </c>
      <c r="G1007" s="320"/>
    </row>
    <row r="1008" spans="1:7" ht="15" x14ac:dyDescent="0.25">
      <c r="A1008" s="320">
        <v>1003</v>
      </c>
      <c r="B1008" s="321" t="s">
        <v>2153</v>
      </c>
      <c r="C1008" s="321" t="s">
        <v>2154</v>
      </c>
      <c r="D1008" s="320" t="s">
        <v>747</v>
      </c>
      <c r="E1008" s="322" t="s">
        <v>1550</v>
      </c>
      <c r="F1008" s="323" t="s">
        <v>819</v>
      </c>
      <c r="G1008" s="320"/>
    </row>
    <row r="1009" spans="1:7" ht="15" x14ac:dyDescent="0.25">
      <c r="A1009" s="320">
        <v>1004</v>
      </c>
      <c r="B1009" s="321" t="s">
        <v>2155</v>
      </c>
      <c r="C1009" s="321" t="s">
        <v>2156</v>
      </c>
      <c r="D1009" s="320" t="s">
        <v>747</v>
      </c>
      <c r="E1009" s="322" t="s">
        <v>894</v>
      </c>
      <c r="F1009" s="323" t="s">
        <v>895</v>
      </c>
      <c r="G1009" s="320"/>
    </row>
    <row r="1010" spans="1:7" ht="15" x14ac:dyDescent="0.25">
      <c r="A1010" s="320">
        <v>1005</v>
      </c>
      <c r="B1010" s="321" t="s">
        <v>2157</v>
      </c>
      <c r="C1010" s="321" t="s">
        <v>2158</v>
      </c>
      <c r="D1010" s="320" t="s">
        <v>747</v>
      </c>
      <c r="E1010" s="322" t="s">
        <v>894</v>
      </c>
      <c r="F1010" s="323" t="s">
        <v>895</v>
      </c>
      <c r="G1010" s="320"/>
    </row>
    <row r="1011" spans="1:7" ht="15" x14ac:dyDescent="0.25">
      <c r="A1011" s="320">
        <v>1006</v>
      </c>
      <c r="B1011" s="321" t="s">
        <v>2159</v>
      </c>
      <c r="C1011" s="321" t="s">
        <v>2160</v>
      </c>
      <c r="D1011" s="320" t="s">
        <v>747</v>
      </c>
      <c r="E1011" s="322" t="s">
        <v>792</v>
      </c>
      <c r="F1011" s="323" t="s">
        <v>793</v>
      </c>
      <c r="G1011" s="320"/>
    </row>
    <row r="1012" spans="1:7" ht="15" x14ac:dyDescent="0.25">
      <c r="A1012" s="320">
        <v>1007</v>
      </c>
      <c r="B1012" s="321" t="s">
        <v>2161</v>
      </c>
      <c r="C1012" s="321" t="s">
        <v>2162</v>
      </c>
      <c r="D1012" s="320" t="s">
        <v>747</v>
      </c>
      <c r="E1012" s="322" t="s">
        <v>801</v>
      </c>
      <c r="F1012" s="323" t="s">
        <v>802</v>
      </c>
      <c r="G1012" s="320"/>
    </row>
    <row r="1013" spans="1:7" ht="15" x14ac:dyDescent="0.25">
      <c r="A1013" s="320">
        <v>1008</v>
      </c>
      <c r="B1013" s="321" t="s">
        <v>2163</v>
      </c>
      <c r="C1013" s="321" t="s">
        <v>2162</v>
      </c>
      <c r="D1013" s="320" t="s">
        <v>747</v>
      </c>
      <c r="E1013" s="322" t="s">
        <v>801</v>
      </c>
      <c r="F1013" s="323" t="s">
        <v>802</v>
      </c>
      <c r="G1013" s="320"/>
    </row>
    <row r="1014" spans="1:7" ht="15" x14ac:dyDescent="0.25">
      <c r="A1014" s="320">
        <v>1009</v>
      </c>
      <c r="B1014" s="321" t="s">
        <v>2164</v>
      </c>
      <c r="C1014" s="321" t="s">
        <v>2165</v>
      </c>
      <c r="D1014" s="320" t="s">
        <v>747</v>
      </c>
      <c r="E1014" s="322" t="s">
        <v>782</v>
      </c>
      <c r="F1014" s="323" t="s">
        <v>783</v>
      </c>
      <c r="G1014" s="320"/>
    </row>
    <row r="1015" spans="1:7" ht="15" x14ac:dyDescent="0.25">
      <c r="A1015" s="320">
        <v>1010</v>
      </c>
      <c r="B1015" s="321" t="s">
        <v>2166</v>
      </c>
      <c r="C1015" s="321" t="s">
        <v>2167</v>
      </c>
      <c r="D1015" s="320" t="s">
        <v>747</v>
      </c>
      <c r="E1015" s="322" t="s">
        <v>830</v>
      </c>
      <c r="F1015" s="323" t="s">
        <v>831</v>
      </c>
      <c r="G1015" s="320"/>
    </row>
    <row r="1016" spans="1:7" ht="15" x14ac:dyDescent="0.25">
      <c r="A1016" s="320">
        <v>1011</v>
      </c>
      <c r="B1016" s="321" t="s">
        <v>2168</v>
      </c>
      <c r="C1016" s="321" t="s">
        <v>2169</v>
      </c>
      <c r="D1016" s="320" t="s">
        <v>747</v>
      </c>
      <c r="E1016" s="322" t="s">
        <v>792</v>
      </c>
      <c r="F1016" s="323" t="s">
        <v>793</v>
      </c>
      <c r="G1016" s="320"/>
    </row>
    <row r="1017" spans="1:7" ht="15" x14ac:dyDescent="0.25">
      <c r="A1017" s="320">
        <v>1012</v>
      </c>
      <c r="B1017" s="321" t="s">
        <v>2170</v>
      </c>
      <c r="C1017" s="321" t="s">
        <v>2171</v>
      </c>
      <c r="D1017" s="320" t="s">
        <v>747</v>
      </c>
      <c r="E1017" s="322" t="s">
        <v>830</v>
      </c>
      <c r="F1017" s="323" t="s">
        <v>831</v>
      </c>
      <c r="G1017" s="320"/>
    </row>
    <row r="1018" spans="1:7" ht="15" x14ac:dyDescent="0.25">
      <c r="A1018" s="320">
        <v>1013</v>
      </c>
      <c r="B1018" s="321" t="s">
        <v>2172</v>
      </c>
      <c r="C1018" s="321" t="s">
        <v>2158</v>
      </c>
      <c r="D1018" s="320" t="s">
        <v>747</v>
      </c>
      <c r="E1018" s="322" t="s">
        <v>894</v>
      </c>
      <c r="F1018" s="323" t="s">
        <v>895</v>
      </c>
      <c r="G1018" s="320"/>
    </row>
    <row r="1019" spans="1:7" ht="15" x14ac:dyDescent="0.25">
      <c r="A1019" s="320">
        <v>1014</v>
      </c>
      <c r="B1019" s="321" t="s">
        <v>2173</v>
      </c>
      <c r="C1019" s="321" t="s">
        <v>2158</v>
      </c>
      <c r="D1019" s="320" t="s">
        <v>747</v>
      </c>
      <c r="E1019" s="322" t="s">
        <v>894</v>
      </c>
      <c r="F1019" s="323" t="s">
        <v>895</v>
      </c>
      <c r="G1019" s="320"/>
    </row>
    <row r="1020" spans="1:7" ht="15" x14ac:dyDescent="0.25">
      <c r="A1020" s="320">
        <v>1015</v>
      </c>
      <c r="B1020" s="321" t="s">
        <v>2174</v>
      </c>
      <c r="C1020" s="321" t="s">
        <v>2175</v>
      </c>
      <c r="D1020" s="320" t="s">
        <v>747</v>
      </c>
      <c r="E1020" s="322" t="s">
        <v>894</v>
      </c>
      <c r="F1020" s="323" t="s">
        <v>895</v>
      </c>
      <c r="G1020" s="320"/>
    </row>
    <row r="1021" spans="1:7" ht="15" x14ac:dyDescent="0.25">
      <c r="A1021" s="320">
        <v>1016</v>
      </c>
      <c r="B1021" s="321" t="s">
        <v>2176</v>
      </c>
      <c r="C1021" s="321" t="s">
        <v>2177</v>
      </c>
      <c r="D1021" s="320" t="s">
        <v>747</v>
      </c>
      <c r="E1021" s="322" t="s">
        <v>830</v>
      </c>
      <c r="F1021" s="323" t="s">
        <v>831</v>
      </c>
      <c r="G1021" s="320"/>
    </row>
    <row r="1022" spans="1:7" ht="15" x14ac:dyDescent="0.25">
      <c r="A1022" s="320">
        <v>1017</v>
      </c>
      <c r="B1022" s="321" t="s">
        <v>2178</v>
      </c>
      <c r="C1022" s="321" t="s">
        <v>2179</v>
      </c>
      <c r="D1022" s="320" t="s">
        <v>747</v>
      </c>
      <c r="E1022" s="322" t="s">
        <v>2121</v>
      </c>
      <c r="F1022" s="323" t="s">
        <v>751</v>
      </c>
      <c r="G1022" s="320"/>
    </row>
    <row r="1023" spans="1:7" ht="15" x14ac:dyDescent="0.25">
      <c r="A1023" s="320">
        <v>1018</v>
      </c>
      <c r="B1023" s="321" t="s">
        <v>2180</v>
      </c>
      <c r="C1023" s="321" t="s">
        <v>2181</v>
      </c>
      <c r="D1023" s="320" t="s">
        <v>747</v>
      </c>
      <c r="E1023" s="322" t="s">
        <v>2121</v>
      </c>
      <c r="F1023" s="323" t="s">
        <v>751</v>
      </c>
      <c r="G1023" s="320"/>
    </row>
    <row r="1024" spans="1:7" ht="15" x14ac:dyDescent="0.25">
      <c r="A1024" s="320">
        <v>1019</v>
      </c>
      <c r="B1024" s="321" t="s">
        <v>2182</v>
      </c>
      <c r="C1024" s="321" t="s">
        <v>2181</v>
      </c>
      <c r="D1024" s="320" t="s">
        <v>747</v>
      </c>
      <c r="E1024" s="322" t="s">
        <v>2121</v>
      </c>
      <c r="F1024" s="323" t="s">
        <v>751</v>
      </c>
      <c r="G1024" s="320"/>
    </row>
    <row r="1025" spans="1:7" ht="15" x14ac:dyDescent="0.25">
      <c r="A1025" s="320">
        <v>1020</v>
      </c>
      <c r="B1025" s="321" t="s">
        <v>2183</v>
      </c>
      <c r="C1025" s="321" t="s">
        <v>2181</v>
      </c>
      <c r="D1025" s="320" t="s">
        <v>747</v>
      </c>
      <c r="E1025" s="322" t="s">
        <v>2121</v>
      </c>
      <c r="F1025" s="323" t="s">
        <v>751</v>
      </c>
      <c r="G1025" s="320"/>
    </row>
    <row r="1026" spans="1:7" ht="15" x14ac:dyDescent="0.25">
      <c r="A1026" s="320">
        <v>1021</v>
      </c>
      <c r="B1026" s="321" t="s">
        <v>2184</v>
      </c>
      <c r="C1026" s="321" t="s">
        <v>2185</v>
      </c>
      <c r="D1026" s="320" t="s">
        <v>747</v>
      </c>
      <c r="E1026" s="322" t="s">
        <v>2121</v>
      </c>
      <c r="F1026" s="323" t="s">
        <v>751</v>
      </c>
      <c r="G1026" s="320"/>
    </row>
    <row r="1027" spans="1:7" ht="15" x14ac:dyDescent="0.25">
      <c r="A1027" s="320">
        <v>1022</v>
      </c>
      <c r="B1027" s="321" t="s">
        <v>2186</v>
      </c>
      <c r="C1027" s="321" t="s">
        <v>2187</v>
      </c>
      <c r="D1027" s="320" t="s">
        <v>747</v>
      </c>
      <c r="E1027" s="322" t="s">
        <v>1550</v>
      </c>
      <c r="F1027" s="323" t="s">
        <v>819</v>
      </c>
      <c r="G1027" s="320"/>
    </row>
    <row r="1028" spans="1:7" ht="15" x14ac:dyDescent="0.25">
      <c r="A1028" s="320">
        <v>1023</v>
      </c>
      <c r="B1028" s="321" t="s">
        <v>2188</v>
      </c>
      <c r="C1028" s="321" t="s">
        <v>2189</v>
      </c>
      <c r="D1028" s="320" t="s">
        <v>747</v>
      </c>
      <c r="E1028" s="322" t="s">
        <v>782</v>
      </c>
      <c r="F1028" s="323" t="s">
        <v>783</v>
      </c>
      <c r="G1028" s="320"/>
    </row>
    <row r="1029" spans="1:7" ht="15" x14ac:dyDescent="0.25">
      <c r="A1029" s="320">
        <v>1024</v>
      </c>
      <c r="B1029" s="321" t="s">
        <v>2190</v>
      </c>
      <c r="C1029" s="321" t="s">
        <v>2191</v>
      </c>
      <c r="D1029" s="320" t="s">
        <v>747</v>
      </c>
      <c r="E1029" s="322" t="s">
        <v>830</v>
      </c>
      <c r="F1029" s="323" t="s">
        <v>831</v>
      </c>
      <c r="G1029" s="320"/>
    </row>
    <row r="1030" spans="1:7" ht="15" x14ac:dyDescent="0.25">
      <c r="A1030" s="320">
        <v>1025</v>
      </c>
      <c r="B1030" s="321" t="s">
        <v>2192</v>
      </c>
      <c r="C1030" s="321" t="s">
        <v>2191</v>
      </c>
      <c r="D1030" s="320" t="s">
        <v>747</v>
      </c>
      <c r="E1030" s="322" t="s">
        <v>830</v>
      </c>
      <c r="F1030" s="323" t="s">
        <v>831</v>
      </c>
      <c r="G1030" s="320"/>
    </row>
    <row r="1031" spans="1:7" ht="15" x14ac:dyDescent="0.25">
      <c r="A1031" s="320">
        <v>1026</v>
      </c>
      <c r="B1031" s="321" t="s">
        <v>2193</v>
      </c>
      <c r="C1031" s="321" t="s">
        <v>2194</v>
      </c>
      <c r="D1031" s="320" t="s">
        <v>747</v>
      </c>
      <c r="E1031" s="322" t="s">
        <v>830</v>
      </c>
      <c r="F1031" s="323" t="s">
        <v>831</v>
      </c>
      <c r="G1031" s="320"/>
    </row>
    <row r="1032" spans="1:7" ht="15" x14ac:dyDescent="0.25">
      <c r="A1032" s="320">
        <v>1027</v>
      </c>
      <c r="B1032" s="321" t="s">
        <v>2195</v>
      </c>
      <c r="C1032" s="321" t="s">
        <v>2194</v>
      </c>
      <c r="D1032" s="320" t="s">
        <v>747</v>
      </c>
      <c r="E1032" s="322" t="s">
        <v>830</v>
      </c>
      <c r="F1032" s="323" t="s">
        <v>831</v>
      </c>
      <c r="G1032" s="320"/>
    </row>
    <row r="1033" spans="1:7" ht="15" x14ac:dyDescent="0.25">
      <c r="A1033" s="320">
        <v>1028</v>
      </c>
      <c r="B1033" s="321" t="s">
        <v>2196</v>
      </c>
      <c r="C1033" s="321" t="s">
        <v>2197</v>
      </c>
      <c r="D1033" s="320" t="s">
        <v>747</v>
      </c>
      <c r="E1033" s="322" t="s">
        <v>856</v>
      </c>
      <c r="F1033" s="323" t="s">
        <v>857</v>
      </c>
      <c r="G1033" s="320"/>
    </row>
    <row r="1034" spans="1:7" ht="15" x14ac:dyDescent="0.25">
      <c r="A1034" s="320">
        <v>1029</v>
      </c>
      <c r="B1034" s="321" t="s">
        <v>2198</v>
      </c>
      <c r="C1034" s="321" t="s">
        <v>2199</v>
      </c>
      <c r="D1034" s="320" t="s">
        <v>747</v>
      </c>
      <c r="E1034" s="322" t="s">
        <v>830</v>
      </c>
      <c r="F1034" s="323" t="s">
        <v>831</v>
      </c>
      <c r="G1034" s="320"/>
    </row>
    <row r="1035" spans="1:7" ht="15" x14ac:dyDescent="0.25">
      <c r="A1035" s="320">
        <v>1030</v>
      </c>
      <c r="B1035" s="321" t="s">
        <v>2200</v>
      </c>
      <c r="C1035" s="321" t="s">
        <v>2199</v>
      </c>
      <c r="D1035" s="320" t="s">
        <v>747</v>
      </c>
      <c r="E1035" s="322" t="s">
        <v>830</v>
      </c>
      <c r="F1035" s="323" t="s">
        <v>831</v>
      </c>
      <c r="G1035" s="320"/>
    </row>
    <row r="1036" spans="1:7" ht="15" x14ac:dyDescent="0.25">
      <c r="A1036" s="320">
        <v>1031</v>
      </c>
      <c r="B1036" s="321" t="s">
        <v>2201</v>
      </c>
      <c r="C1036" s="321" t="s">
        <v>2202</v>
      </c>
      <c r="D1036" s="320" t="s">
        <v>747</v>
      </c>
      <c r="E1036" s="322" t="s">
        <v>830</v>
      </c>
      <c r="F1036" s="323" t="s">
        <v>831</v>
      </c>
      <c r="G1036" s="320"/>
    </row>
    <row r="1037" spans="1:7" ht="15" x14ac:dyDescent="0.25">
      <c r="A1037" s="320">
        <v>1032</v>
      </c>
      <c r="B1037" s="321" t="s">
        <v>2203</v>
      </c>
      <c r="C1037" s="321" t="s">
        <v>2202</v>
      </c>
      <c r="D1037" s="320" t="s">
        <v>747</v>
      </c>
      <c r="E1037" s="322" t="s">
        <v>830</v>
      </c>
      <c r="F1037" s="323" t="s">
        <v>831</v>
      </c>
      <c r="G1037" s="320"/>
    </row>
    <row r="1038" spans="1:7" ht="15" x14ac:dyDescent="0.25">
      <c r="A1038" s="320">
        <v>1033</v>
      </c>
      <c r="B1038" s="321" t="s">
        <v>2204</v>
      </c>
      <c r="C1038" s="321" t="s">
        <v>2205</v>
      </c>
      <c r="D1038" s="320" t="s">
        <v>747</v>
      </c>
      <c r="E1038" s="322" t="s">
        <v>782</v>
      </c>
      <c r="F1038" s="323" t="s">
        <v>783</v>
      </c>
      <c r="G1038" s="320"/>
    </row>
    <row r="1039" spans="1:7" ht="15" x14ac:dyDescent="0.25">
      <c r="A1039" s="320">
        <v>1034</v>
      </c>
      <c r="B1039" s="321" t="s">
        <v>2206</v>
      </c>
      <c r="C1039" s="321" t="s">
        <v>2207</v>
      </c>
      <c r="D1039" s="320" t="s">
        <v>747</v>
      </c>
      <c r="E1039" s="322" t="s">
        <v>782</v>
      </c>
      <c r="F1039" s="323" t="s">
        <v>783</v>
      </c>
      <c r="G1039" s="320"/>
    </row>
    <row r="1040" spans="1:7" ht="15" x14ac:dyDescent="0.25">
      <c r="A1040" s="320">
        <v>1035</v>
      </c>
      <c r="B1040" s="321" t="s">
        <v>2208</v>
      </c>
      <c r="C1040" s="321" t="s">
        <v>2209</v>
      </c>
      <c r="D1040" s="320" t="s">
        <v>747</v>
      </c>
      <c r="E1040" s="322" t="s">
        <v>782</v>
      </c>
      <c r="F1040" s="323" t="s">
        <v>783</v>
      </c>
      <c r="G1040" s="320"/>
    </row>
    <row r="1041" spans="1:7" ht="15" x14ac:dyDescent="0.25">
      <c r="A1041" s="320">
        <v>1036</v>
      </c>
      <c r="B1041" s="321" t="s">
        <v>2210</v>
      </c>
      <c r="C1041" s="321" t="s">
        <v>2211</v>
      </c>
      <c r="D1041" s="320" t="s">
        <v>747</v>
      </c>
      <c r="E1041" s="322" t="s">
        <v>830</v>
      </c>
      <c r="F1041" s="323" t="s">
        <v>831</v>
      </c>
      <c r="G1041" s="320"/>
    </row>
    <row r="1042" spans="1:7" ht="15" x14ac:dyDescent="0.25">
      <c r="A1042" s="320">
        <v>1037</v>
      </c>
      <c r="B1042" s="321" t="s">
        <v>2212</v>
      </c>
      <c r="C1042" s="321" t="s">
        <v>2213</v>
      </c>
      <c r="D1042" s="320" t="s">
        <v>747</v>
      </c>
      <c r="E1042" s="322" t="s">
        <v>2121</v>
      </c>
      <c r="F1042" s="323" t="s">
        <v>751</v>
      </c>
      <c r="G1042" s="320"/>
    </row>
    <row r="1043" spans="1:7" ht="15" x14ac:dyDescent="0.25">
      <c r="A1043" s="320">
        <v>1038</v>
      </c>
      <c r="B1043" s="321" t="s">
        <v>2214</v>
      </c>
      <c r="C1043" s="321" t="s">
        <v>2215</v>
      </c>
      <c r="D1043" s="320" t="s">
        <v>747</v>
      </c>
      <c r="E1043" s="322" t="s">
        <v>2121</v>
      </c>
      <c r="F1043" s="323" t="s">
        <v>751</v>
      </c>
      <c r="G1043" s="320"/>
    </row>
    <row r="1044" spans="1:7" ht="15" x14ac:dyDescent="0.25">
      <c r="A1044" s="320">
        <v>1039</v>
      </c>
      <c r="B1044" s="321" t="s">
        <v>2216</v>
      </c>
      <c r="C1044" s="321" t="s">
        <v>2217</v>
      </c>
      <c r="D1044" s="320" t="s">
        <v>747</v>
      </c>
      <c r="E1044" s="322" t="s">
        <v>2121</v>
      </c>
      <c r="F1044" s="323" t="s">
        <v>751</v>
      </c>
      <c r="G1044" s="320"/>
    </row>
    <row r="1045" spans="1:7" ht="15" x14ac:dyDescent="0.25">
      <c r="A1045" s="320">
        <v>1040</v>
      </c>
      <c r="B1045" s="321" t="s">
        <v>2218</v>
      </c>
      <c r="C1045" s="321" t="s">
        <v>2219</v>
      </c>
      <c r="D1045" s="320" t="s">
        <v>747</v>
      </c>
      <c r="E1045" s="322" t="s">
        <v>2121</v>
      </c>
      <c r="F1045" s="323" t="s">
        <v>751</v>
      </c>
      <c r="G1045" s="320"/>
    </row>
    <row r="1046" spans="1:7" ht="15" x14ac:dyDescent="0.25">
      <c r="A1046" s="320">
        <v>1041</v>
      </c>
      <c r="B1046" s="321" t="s">
        <v>2220</v>
      </c>
      <c r="C1046" s="321" t="s">
        <v>2221</v>
      </c>
      <c r="D1046" s="320" t="s">
        <v>747</v>
      </c>
      <c r="E1046" s="322" t="s">
        <v>2121</v>
      </c>
      <c r="F1046" s="323" t="s">
        <v>751</v>
      </c>
      <c r="G1046" s="320"/>
    </row>
    <row r="1047" spans="1:7" ht="15" x14ac:dyDescent="0.25">
      <c r="A1047" s="320">
        <v>1042</v>
      </c>
      <c r="B1047" s="321" t="s">
        <v>2222</v>
      </c>
      <c r="C1047" s="321" t="s">
        <v>2221</v>
      </c>
      <c r="D1047" s="320" t="s">
        <v>747</v>
      </c>
      <c r="E1047" s="322" t="s">
        <v>2121</v>
      </c>
      <c r="F1047" s="323" t="s">
        <v>751</v>
      </c>
      <c r="G1047" s="320"/>
    </row>
    <row r="1048" spans="1:7" ht="15" x14ac:dyDescent="0.25">
      <c r="A1048" s="320">
        <v>1043</v>
      </c>
      <c r="B1048" s="321" t="s">
        <v>2223</v>
      </c>
      <c r="C1048" s="321" t="s">
        <v>2221</v>
      </c>
      <c r="D1048" s="320" t="s">
        <v>747</v>
      </c>
      <c r="E1048" s="322" t="s">
        <v>2121</v>
      </c>
      <c r="F1048" s="323" t="s">
        <v>751</v>
      </c>
      <c r="G1048" s="320"/>
    </row>
    <row r="1049" spans="1:7" ht="15" x14ac:dyDescent="0.25">
      <c r="A1049" s="320">
        <v>1044</v>
      </c>
      <c r="B1049" s="321" t="s">
        <v>2224</v>
      </c>
      <c r="C1049" s="321" t="s">
        <v>2221</v>
      </c>
      <c r="D1049" s="320" t="s">
        <v>747</v>
      </c>
      <c r="E1049" s="322" t="s">
        <v>2121</v>
      </c>
      <c r="F1049" s="323" t="s">
        <v>751</v>
      </c>
      <c r="G1049" s="320"/>
    </row>
    <row r="1050" spans="1:7" ht="15" x14ac:dyDescent="0.25">
      <c r="A1050" s="320">
        <v>1045</v>
      </c>
      <c r="B1050" s="321" t="s">
        <v>2225</v>
      </c>
      <c r="C1050" s="321" t="s">
        <v>2221</v>
      </c>
      <c r="D1050" s="320" t="s">
        <v>747</v>
      </c>
      <c r="E1050" s="322" t="s">
        <v>2121</v>
      </c>
      <c r="F1050" s="323" t="s">
        <v>751</v>
      </c>
      <c r="G1050" s="320"/>
    </row>
    <row r="1051" spans="1:7" ht="15" x14ac:dyDescent="0.25">
      <c r="A1051" s="320">
        <v>1046</v>
      </c>
      <c r="B1051" s="321" t="s">
        <v>2226</v>
      </c>
      <c r="C1051" s="321" t="s">
        <v>2227</v>
      </c>
      <c r="D1051" s="320" t="s">
        <v>747</v>
      </c>
      <c r="E1051" s="322" t="s">
        <v>1258</v>
      </c>
      <c r="F1051" s="323" t="s">
        <v>1259</v>
      </c>
      <c r="G1051" s="320"/>
    </row>
    <row r="1052" spans="1:7" ht="15" x14ac:dyDescent="0.25">
      <c r="A1052" s="320">
        <v>1047</v>
      </c>
      <c r="B1052" s="321" t="s">
        <v>2228</v>
      </c>
      <c r="C1052" s="321" t="s">
        <v>2229</v>
      </c>
      <c r="D1052" s="320" t="s">
        <v>747</v>
      </c>
      <c r="E1052" s="322" t="s">
        <v>1258</v>
      </c>
      <c r="F1052" s="323" t="s">
        <v>1259</v>
      </c>
      <c r="G1052" s="320"/>
    </row>
    <row r="1053" spans="1:7" ht="15" x14ac:dyDescent="0.25">
      <c r="A1053" s="320">
        <v>1048</v>
      </c>
      <c r="B1053" s="321" t="s">
        <v>2230</v>
      </c>
      <c r="C1053" s="321" t="s">
        <v>2231</v>
      </c>
      <c r="D1053" s="320" t="s">
        <v>747</v>
      </c>
      <c r="E1053" s="322" t="s">
        <v>1258</v>
      </c>
      <c r="F1053" s="323" t="s">
        <v>1259</v>
      </c>
      <c r="G1053" s="320"/>
    </row>
    <row r="1054" spans="1:7" ht="15" x14ac:dyDescent="0.25">
      <c r="A1054" s="320">
        <v>1049</v>
      </c>
      <c r="B1054" s="321" t="s">
        <v>2232</v>
      </c>
      <c r="C1054" s="321" t="s">
        <v>2233</v>
      </c>
      <c r="D1054" s="320" t="s">
        <v>747</v>
      </c>
      <c r="E1054" s="322" t="s">
        <v>792</v>
      </c>
      <c r="F1054" s="323" t="s">
        <v>793</v>
      </c>
      <c r="G1054" s="320"/>
    </row>
    <row r="1055" spans="1:7" ht="15" x14ac:dyDescent="0.25">
      <c r="A1055" s="320">
        <v>1050</v>
      </c>
      <c r="B1055" s="321" t="s">
        <v>2234</v>
      </c>
      <c r="C1055" s="321" t="s">
        <v>2233</v>
      </c>
      <c r="D1055" s="320" t="s">
        <v>747</v>
      </c>
      <c r="E1055" s="322" t="s">
        <v>878</v>
      </c>
      <c r="F1055" s="323" t="s">
        <v>1005</v>
      </c>
      <c r="G1055" s="320"/>
    </row>
    <row r="1056" spans="1:7" ht="15" x14ac:dyDescent="0.25">
      <c r="A1056" s="320">
        <v>1051</v>
      </c>
      <c r="B1056" s="321" t="s">
        <v>2235</v>
      </c>
      <c r="C1056" s="321" t="s">
        <v>2233</v>
      </c>
      <c r="D1056" s="320" t="s">
        <v>747</v>
      </c>
      <c r="E1056" s="322" t="s">
        <v>878</v>
      </c>
      <c r="F1056" s="323" t="s">
        <v>1005</v>
      </c>
      <c r="G1056" s="320"/>
    </row>
    <row r="1057" spans="1:7" ht="15" x14ac:dyDescent="0.25">
      <c r="A1057" s="320">
        <v>1052</v>
      </c>
      <c r="B1057" s="321" t="s">
        <v>2236</v>
      </c>
      <c r="C1057" s="321" t="s">
        <v>2233</v>
      </c>
      <c r="D1057" s="320" t="s">
        <v>747</v>
      </c>
      <c r="E1057" s="322" t="s">
        <v>878</v>
      </c>
      <c r="F1057" s="323" t="s">
        <v>1005</v>
      </c>
      <c r="G1057" s="320"/>
    </row>
    <row r="1058" spans="1:7" ht="15" x14ac:dyDescent="0.25">
      <c r="A1058" s="320">
        <v>1053</v>
      </c>
      <c r="B1058" s="321" t="s">
        <v>2237</v>
      </c>
      <c r="C1058" s="321" t="s">
        <v>2238</v>
      </c>
      <c r="D1058" s="320" t="s">
        <v>747</v>
      </c>
      <c r="E1058" s="322" t="s">
        <v>782</v>
      </c>
      <c r="F1058" s="323" t="s">
        <v>783</v>
      </c>
      <c r="G1058" s="320"/>
    </row>
    <row r="1059" spans="1:7" ht="15" x14ac:dyDescent="0.25">
      <c r="A1059" s="320">
        <v>1054</v>
      </c>
      <c r="B1059" s="321" t="s">
        <v>2239</v>
      </c>
      <c r="C1059" s="321" t="s">
        <v>2240</v>
      </c>
      <c r="D1059" s="320" t="s">
        <v>747</v>
      </c>
      <c r="E1059" s="322" t="s">
        <v>830</v>
      </c>
      <c r="F1059" s="323" t="s">
        <v>831</v>
      </c>
      <c r="G1059" s="320"/>
    </row>
    <row r="1060" spans="1:7" ht="15" x14ac:dyDescent="0.25">
      <c r="A1060" s="320">
        <v>1055</v>
      </c>
      <c r="B1060" s="321" t="s">
        <v>2241</v>
      </c>
      <c r="C1060" s="321" t="s">
        <v>2240</v>
      </c>
      <c r="D1060" s="320" t="s">
        <v>747</v>
      </c>
      <c r="E1060" s="322" t="s">
        <v>886</v>
      </c>
      <c r="F1060" s="323" t="s">
        <v>887</v>
      </c>
      <c r="G1060" s="320"/>
    </row>
    <row r="1061" spans="1:7" ht="15" x14ac:dyDescent="0.25">
      <c r="A1061" s="320">
        <v>1056</v>
      </c>
      <c r="B1061" s="321" t="s">
        <v>2242</v>
      </c>
      <c r="C1061" s="321" t="s">
        <v>2240</v>
      </c>
      <c r="D1061" s="320" t="s">
        <v>747</v>
      </c>
      <c r="E1061" s="322" t="s">
        <v>792</v>
      </c>
      <c r="F1061" s="323" t="s">
        <v>793</v>
      </c>
      <c r="G1061" s="320"/>
    </row>
    <row r="1062" spans="1:7" ht="15" x14ac:dyDescent="0.25">
      <c r="A1062" s="320">
        <v>1057</v>
      </c>
      <c r="B1062" s="321" t="s">
        <v>2243</v>
      </c>
      <c r="C1062" s="321" t="s">
        <v>2244</v>
      </c>
      <c r="D1062" s="320" t="s">
        <v>747</v>
      </c>
      <c r="E1062" s="322" t="s">
        <v>830</v>
      </c>
      <c r="F1062" s="323" t="s">
        <v>831</v>
      </c>
      <c r="G1062" s="320"/>
    </row>
    <row r="1063" spans="1:7" ht="15" x14ac:dyDescent="0.25">
      <c r="A1063" s="320">
        <v>1058</v>
      </c>
      <c r="B1063" s="321" t="s">
        <v>2245</v>
      </c>
      <c r="C1063" s="321" t="s">
        <v>2244</v>
      </c>
      <c r="D1063" s="320" t="s">
        <v>747</v>
      </c>
      <c r="E1063" s="322" t="s">
        <v>886</v>
      </c>
      <c r="F1063" s="323" t="s">
        <v>887</v>
      </c>
      <c r="G1063" s="320"/>
    </row>
    <row r="1064" spans="1:7" ht="15" x14ac:dyDescent="0.25">
      <c r="A1064" s="320">
        <v>1059</v>
      </c>
      <c r="B1064" s="321" t="s">
        <v>2246</v>
      </c>
      <c r="C1064" s="321" t="s">
        <v>2238</v>
      </c>
      <c r="D1064" s="320" t="s">
        <v>747</v>
      </c>
      <c r="E1064" s="322" t="s">
        <v>782</v>
      </c>
      <c r="F1064" s="323" t="s">
        <v>783</v>
      </c>
      <c r="G1064" s="320"/>
    </row>
    <row r="1065" spans="1:7" ht="15" x14ac:dyDescent="0.25">
      <c r="A1065" s="320">
        <v>1060</v>
      </c>
      <c r="B1065" s="321" t="s">
        <v>2247</v>
      </c>
      <c r="C1065" s="321" t="s">
        <v>2248</v>
      </c>
      <c r="D1065" s="320" t="s">
        <v>747</v>
      </c>
      <c r="E1065" s="322" t="s">
        <v>830</v>
      </c>
      <c r="F1065" s="323" t="s">
        <v>831</v>
      </c>
      <c r="G1065" s="320"/>
    </row>
    <row r="1066" spans="1:7" ht="15" x14ac:dyDescent="0.25">
      <c r="A1066" s="320">
        <v>1061</v>
      </c>
      <c r="B1066" s="321" t="s">
        <v>2249</v>
      </c>
      <c r="C1066" s="321" t="s">
        <v>2248</v>
      </c>
      <c r="D1066" s="320" t="s">
        <v>747</v>
      </c>
      <c r="E1066" s="322" t="s">
        <v>830</v>
      </c>
      <c r="F1066" s="323" t="s">
        <v>831</v>
      </c>
      <c r="G1066" s="320"/>
    </row>
    <row r="1067" spans="1:7" ht="15" x14ac:dyDescent="0.25">
      <c r="A1067" s="320">
        <v>1062</v>
      </c>
      <c r="B1067" s="321" t="s">
        <v>2250</v>
      </c>
      <c r="C1067" s="321" t="s">
        <v>2248</v>
      </c>
      <c r="D1067" s="320" t="s">
        <v>747</v>
      </c>
      <c r="E1067" s="322" t="s">
        <v>830</v>
      </c>
      <c r="F1067" s="323" t="s">
        <v>831</v>
      </c>
      <c r="G1067" s="320"/>
    </row>
    <row r="1068" spans="1:7" ht="15" x14ac:dyDescent="0.25">
      <c r="A1068" s="320">
        <v>1063</v>
      </c>
      <c r="B1068" s="321" t="s">
        <v>2251</v>
      </c>
      <c r="C1068" s="321" t="s">
        <v>2248</v>
      </c>
      <c r="D1068" s="320" t="s">
        <v>747</v>
      </c>
      <c r="E1068" s="322" t="s">
        <v>830</v>
      </c>
      <c r="F1068" s="323" t="s">
        <v>831</v>
      </c>
      <c r="G1068" s="320"/>
    </row>
    <row r="1069" spans="1:7" ht="15" x14ac:dyDescent="0.25">
      <c r="A1069" s="320">
        <v>1064</v>
      </c>
      <c r="B1069" s="321" t="s">
        <v>2252</v>
      </c>
      <c r="C1069" s="321" t="s">
        <v>2253</v>
      </c>
      <c r="D1069" s="320" t="s">
        <v>747</v>
      </c>
      <c r="E1069" s="322" t="s">
        <v>1550</v>
      </c>
      <c r="F1069" s="323" t="s">
        <v>819</v>
      </c>
      <c r="G1069" s="320"/>
    </row>
    <row r="1070" spans="1:7" ht="15" x14ac:dyDescent="0.25">
      <c r="A1070" s="320">
        <v>1065</v>
      </c>
      <c r="B1070" s="321" t="s">
        <v>2254</v>
      </c>
      <c r="C1070" s="321" t="s">
        <v>2255</v>
      </c>
      <c r="D1070" s="320" t="s">
        <v>747</v>
      </c>
      <c r="E1070" s="322" t="s">
        <v>1550</v>
      </c>
      <c r="F1070" s="323" t="s">
        <v>819</v>
      </c>
      <c r="G1070" s="320"/>
    </row>
    <row r="1071" spans="1:7" ht="15" x14ac:dyDescent="0.25">
      <c r="A1071" s="320">
        <v>1066</v>
      </c>
      <c r="B1071" s="321" t="s">
        <v>2256</v>
      </c>
      <c r="C1071" s="321" t="s">
        <v>2257</v>
      </c>
      <c r="D1071" s="320" t="s">
        <v>747</v>
      </c>
      <c r="E1071" s="322" t="s">
        <v>867</v>
      </c>
      <c r="F1071" s="323" t="s">
        <v>1045</v>
      </c>
      <c r="G1071" s="320"/>
    </row>
    <row r="1072" spans="1:7" ht="15" x14ac:dyDescent="0.25">
      <c r="A1072" s="320">
        <v>1067</v>
      </c>
      <c r="B1072" s="321" t="s">
        <v>2258</v>
      </c>
      <c r="C1072" s="321" t="s">
        <v>2259</v>
      </c>
      <c r="D1072" s="320" t="s">
        <v>747</v>
      </c>
      <c r="E1072" s="322" t="s">
        <v>1550</v>
      </c>
      <c r="F1072" s="323" t="s">
        <v>819</v>
      </c>
      <c r="G1072" s="320"/>
    </row>
    <row r="1073" spans="1:7" ht="15" x14ac:dyDescent="0.25">
      <c r="A1073" s="320">
        <v>1068</v>
      </c>
      <c r="B1073" s="321" t="s">
        <v>2260</v>
      </c>
      <c r="C1073" s="321" t="s">
        <v>2261</v>
      </c>
      <c r="D1073" s="320" t="s">
        <v>747</v>
      </c>
      <c r="E1073" s="322" t="s">
        <v>805</v>
      </c>
      <c r="F1073" s="323" t="s">
        <v>751</v>
      </c>
      <c r="G1073" s="320"/>
    </row>
    <row r="1074" spans="1:7" ht="15" x14ac:dyDescent="0.25">
      <c r="A1074" s="320">
        <v>1069</v>
      </c>
      <c r="B1074" s="321" t="s">
        <v>2262</v>
      </c>
      <c r="C1074" s="321" t="s">
        <v>2263</v>
      </c>
      <c r="D1074" s="320" t="s">
        <v>747</v>
      </c>
      <c r="E1074" s="322" t="s">
        <v>1409</v>
      </c>
      <c r="F1074" s="323" t="s">
        <v>1410</v>
      </c>
      <c r="G1074" s="320"/>
    </row>
    <row r="1075" spans="1:7" ht="15" x14ac:dyDescent="0.25">
      <c r="A1075" s="320">
        <v>1070</v>
      </c>
      <c r="B1075" s="321" t="s">
        <v>2264</v>
      </c>
      <c r="C1075" s="321" t="s">
        <v>2265</v>
      </c>
      <c r="D1075" s="320" t="s">
        <v>747</v>
      </c>
      <c r="E1075" s="322" t="s">
        <v>782</v>
      </c>
      <c r="F1075" s="323" t="s">
        <v>2266</v>
      </c>
      <c r="G1075" s="320"/>
    </row>
    <row r="1076" spans="1:7" ht="15" x14ac:dyDescent="0.25">
      <c r="A1076" s="320">
        <v>1071</v>
      </c>
      <c r="B1076" s="321" t="s">
        <v>2267</v>
      </c>
      <c r="C1076" s="321" t="s">
        <v>2268</v>
      </c>
      <c r="D1076" s="320" t="s">
        <v>747</v>
      </c>
      <c r="E1076" s="322" t="s">
        <v>787</v>
      </c>
      <c r="F1076" s="323" t="s">
        <v>788</v>
      </c>
      <c r="G1076" s="320"/>
    </row>
    <row r="1077" spans="1:7" ht="15" x14ac:dyDescent="0.25">
      <c r="A1077" s="320">
        <v>1072</v>
      </c>
      <c r="B1077" s="321" t="s">
        <v>2269</v>
      </c>
      <c r="C1077" s="321" t="s">
        <v>2270</v>
      </c>
      <c r="D1077" s="320" t="s">
        <v>747</v>
      </c>
      <c r="E1077" s="322" t="s">
        <v>830</v>
      </c>
      <c r="F1077" s="323" t="s">
        <v>831</v>
      </c>
      <c r="G1077" s="320"/>
    </row>
    <row r="1078" spans="1:7" ht="15" x14ac:dyDescent="0.25">
      <c r="A1078" s="320">
        <v>1073</v>
      </c>
      <c r="B1078" s="321" t="s">
        <v>2271</v>
      </c>
      <c r="C1078" s="321" t="s">
        <v>2270</v>
      </c>
      <c r="D1078" s="320" t="s">
        <v>747</v>
      </c>
      <c r="E1078" s="322" t="s">
        <v>830</v>
      </c>
      <c r="F1078" s="323" t="s">
        <v>831</v>
      </c>
      <c r="G1078" s="320"/>
    </row>
    <row r="1079" spans="1:7" ht="15" x14ac:dyDescent="0.25">
      <c r="A1079" s="320">
        <v>1074</v>
      </c>
      <c r="B1079" s="321" t="s">
        <v>2272</v>
      </c>
      <c r="C1079" s="321" t="s">
        <v>2273</v>
      </c>
      <c r="D1079" s="320" t="s">
        <v>747</v>
      </c>
      <c r="E1079" s="322" t="s">
        <v>787</v>
      </c>
      <c r="F1079" s="323" t="s">
        <v>788</v>
      </c>
      <c r="G1079" s="320"/>
    </row>
    <row r="1080" spans="1:7" ht="15" x14ac:dyDescent="0.25">
      <c r="A1080" s="320">
        <v>1075</v>
      </c>
      <c r="B1080" s="321" t="s">
        <v>2274</v>
      </c>
      <c r="C1080" s="321" t="s">
        <v>2275</v>
      </c>
      <c r="D1080" s="320" t="s">
        <v>747</v>
      </c>
      <c r="E1080" s="322" t="s">
        <v>1248</v>
      </c>
      <c r="F1080" s="323" t="s">
        <v>857</v>
      </c>
      <c r="G1080" s="320"/>
    </row>
    <row r="1081" spans="1:7" ht="15" x14ac:dyDescent="0.25">
      <c r="A1081" s="320">
        <v>1076</v>
      </c>
      <c r="B1081" s="321" t="s">
        <v>2276</v>
      </c>
      <c r="C1081" s="321" t="s">
        <v>2277</v>
      </c>
      <c r="D1081" s="320" t="s">
        <v>747</v>
      </c>
      <c r="E1081" s="322" t="s">
        <v>792</v>
      </c>
      <c r="F1081" s="323" t="s">
        <v>793</v>
      </c>
      <c r="G1081" s="320"/>
    </row>
    <row r="1082" spans="1:7" ht="15" x14ac:dyDescent="0.25">
      <c r="A1082" s="320">
        <v>1077</v>
      </c>
      <c r="B1082" s="321" t="s">
        <v>2278</v>
      </c>
      <c r="C1082" s="321" t="s">
        <v>2277</v>
      </c>
      <c r="D1082" s="320" t="s">
        <v>747</v>
      </c>
      <c r="E1082" s="322" t="s">
        <v>792</v>
      </c>
      <c r="F1082" s="323" t="s">
        <v>793</v>
      </c>
      <c r="G1082" s="320"/>
    </row>
    <row r="1083" spans="1:7" ht="15" x14ac:dyDescent="0.25">
      <c r="A1083" s="320">
        <v>1078</v>
      </c>
      <c r="B1083" s="321" t="s">
        <v>2279</v>
      </c>
      <c r="C1083" s="321" t="s">
        <v>2280</v>
      </c>
      <c r="D1083" s="320" t="s">
        <v>747</v>
      </c>
      <c r="E1083" s="322" t="s">
        <v>1550</v>
      </c>
      <c r="F1083" s="323" t="s">
        <v>819</v>
      </c>
      <c r="G1083" s="320"/>
    </row>
    <row r="1084" spans="1:7" ht="15" x14ac:dyDescent="0.25">
      <c r="A1084" s="320">
        <v>1079</v>
      </c>
      <c r="B1084" s="321" t="s">
        <v>2281</v>
      </c>
      <c r="C1084" s="321" t="s">
        <v>2277</v>
      </c>
      <c r="D1084" s="320" t="s">
        <v>747</v>
      </c>
      <c r="E1084" s="322" t="s">
        <v>2282</v>
      </c>
      <c r="F1084" s="323" t="s">
        <v>797</v>
      </c>
      <c r="G1084" s="320"/>
    </row>
    <row r="1085" spans="1:7" ht="15" x14ac:dyDescent="0.25">
      <c r="A1085" s="320">
        <v>1080</v>
      </c>
      <c r="B1085" s="321" t="s">
        <v>2283</v>
      </c>
      <c r="C1085" s="321" t="s">
        <v>2284</v>
      </c>
      <c r="D1085" s="320" t="s">
        <v>747</v>
      </c>
      <c r="E1085" s="322" t="s">
        <v>894</v>
      </c>
      <c r="F1085" s="323" t="s">
        <v>895</v>
      </c>
      <c r="G1085" s="320"/>
    </row>
    <row r="1086" spans="1:7" ht="15" x14ac:dyDescent="0.25">
      <c r="A1086" s="320">
        <v>1081</v>
      </c>
      <c r="B1086" s="321" t="s">
        <v>2285</v>
      </c>
      <c r="C1086" s="321" t="s">
        <v>2273</v>
      </c>
      <c r="D1086" s="320" t="s">
        <v>747</v>
      </c>
      <c r="E1086" s="322" t="s">
        <v>787</v>
      </c>
      <c r="F1086" s="323" t="s">
        <v>788</v>
      </c>
      <c r="G1086" s="320"/>
    </row>
    <row r="1087" spans="1:7" ht="15" x14ac:dyDescent="0.25">
      <c r="A1087" s="320">
        <v>1082</v>
      </c>
      <c r="B1087" s="321" t="s">
        <v>2286</v>
      </c>
      <c r="C1087" s="321" t="s">
        <v>2287</v>
      </c>
      <c r="D1087" s="320" t="s">
        <v>747</v>
      </c>
      <c r="E1087" s="322" t="s">
        <v>894</v>
      </c>
      <c r="F1087" s="323" t="s">
        <v>895</v>
      </c>
      <c r="G1087" s="320"/>
    </row>
    <row r="1088" spans="1:7" ht="15" x14ac:dyDescent="0.25">
      <c r="A1088" s="320">
        <v>1083</v>
      </c>
      <c r="B1088" s="321" t="s">
        <v>2288</v>
      </c>
      <c r="C1088" s="321" t="s">
        <v>2289</v>
      </c>
      <c r="D1088" s="320" t="s">
        <v>747</v>
      </c>
      <c r="E1088" s="322" t="s">
        <v>782</v>
      </c>
      <c r="F1088" s="323" t="s">
        <v>857</v>
      </c>
      <c r="G1088" s="320"/>
    </row>
    <row r="1089" spans="1:7" ht="15" x14ac:dyDescent="0.25">
      <c r="A1089" s="320">
        <v>1084</v>
      </c>
      <c r="B1089" s="321" t="s">
        <v>2290</v>
      </c>
      <c r="C1089" s="321" t="s">
        <v>2291</v>
      </c>
      <c r="D1089" s="320" t="s">
        <v>747</v>
      </c>
      <c r="E1089" s="322" t="s">
        <v>2282</v>
      </c>
      <c r="F1089" s="323" t="s">
        <v>797</v>
      </c>
      <c r="G1089" s="320"/>
    </row>
    <row r="1090" spans="1:7" ht="15" x14ac:dyDescent="0.25">
      <c r="A1090" s="320">
        <v>1085</v>
      </c>
      <c r="B1090" s="321" t="s">
        <v>2292</v>
      </c>
      <c r="C1090" s="321" t="s">
        <v>2291</v>
      </c>
      <c r="D1090" s="320" t="s">
        <v>747</v>
      </c>
      <c r="E1090" s="322" t="s">
        <v>2282</v>
      </c>
      <c r="F1090" s="323" t="s">
        <v>797</v>
      </c>
      <c r="G1090" s="320"/>
    </row>
    <row r="1091" spans="1:7" ht="15" x14ac:dyDescent="0.25">
      <c r="A1091" s="320">
        <v>1086</v>
      </c>
      <c r="B1091" s="321" t="s">
        <v>2293</v>
      </c>
      <c r="C1091" s="321" t="s">
        <v>2291</v>
      </c>
      <c r="D1091" s="320" t="s">
        <v>747</v>
      </c>
      <c r="E1091" s="322" t="s">
        <v>782</v>
      </c>
      <c r="F1091" s="323" t="s">
        <v>783</v>
      </c>
      <c r="G1091" s="320"/>
    </row>
    <row r="1092" spans="1:7" ht="15" x14ac:dyDescent="0.25">
      <c r="A1092" s="320">
        <v>1087</v>
      </c>
      <c r="B1092" s="321" t="s">
        <v>2294</v>
      </c>
      <c r="C1092" s="321" t="s">
        <v>2291</v>
      </c>
      <c r="D1092" s="320" t="s">
        <v>747</v>
      </c>
      <c r="E1092" s="322" t="s">
        <v>782</v>
      </c>
      <c r="F1092" s="323" t="s">
        <v>783</v>
      </c>
      <c r="G1092" s="320"/>
    </row>
    <row r="1093" spans="1:7" ht="15" x14ac:dyDescent="0.25">
      <c r="A1093" s="320">
        <v>1088</v>
      </c>
      <c r="B1093" s="321" t="s">
        <v>2295</v>
      </c>
      <c r="C1093" s="321" t="s">
        <v>2296</v>
      </c>
      <c r="D1093" s="320" t="s">
        <v>747</v>
      </c>
      <c r="E1093" s="322" t="s">
        <v>830</v>
      </c>
      <c r="F1093" s="323" t="s">
        <v>831</v>
      </c>
      <c r="G1093" s="320"/>
    </row>
    <row r="1094" spans="1:7" ht="15" x14ac:dyDescent="0.25">
      <c r="A1094" s="320">
        <v>1089</v>
      </c>
      <c r="B1094" s="321" t="s">
        <v>2297</v>
      </c>
      <c r="C1094" s="321" t="s">
        <v>2296</v>
      </c>
      <c r="D1094" s="320" t="s">
        <v>747</v>
      </c>
      <c r="E1094" s="322" t="s">
        <v>830</v>
      </c>
      <c r="F1094" s="323" t="s">
        <v>831</v>
      </c>
      <c r="G1094" s="320"/>
    </row>
    <row r="1095" spans="1:7" ht="15" x14ac:dyDescent="0.25">
      <c r="A1095" s="320">
        <v>1090</v>
      </c>
      <c r="B1095" s="321" t="s">
        <v>2298</v>
      </c>
      <c r="C1095" s="321" t="s">
        <v>2299</v>
      </c>
      <c r="D1095" s="320" t="s">
        <v>747</v>
      </c>
      <c r="E1095" s="322" t="s">
        <v>2300</v>
      </c>
      <c r="F1095" s="323" t="s">
        <v>895</v>
      </c>
      <c r="G1095" s="320"/>
    </row>
    <row r="1096" spans="1:7" ht="15" x14ac:dyDescent="0.25">
      <c r="A1096" s="320">
        <v>1091</v>
      </c>
      <c r="B1096" s="321" t="s">
        <v>2301</v>
      </c>
      <c r="C1096" s="321" t="s">
        <v>2302</v>
      </c>
      <c r="D1096" s="320" t="s">
        <v>747</v>
      </c>
      <c r="E1096" s="322" t="s">
        <v>2300</v>
      </c>
      <c r="F1096" s="323" t="s">
        <v>895</v>
      </c>
      <c r="G1096" s="320"/>
    </row>
    <row r="1097" spans="1:7" ht="15" x14ac:dyDescent="0.25">
      <c r="A1097" s="320">
        <v>1092</v>
      </c>
      <c r="B1097" s="321" t="s">
        <v>2303</v>
      </c>
      <c r="C1097" s="321" t="s">
        <v>2304</v>
      </c>
      <c r="D1097" s="320" t="s">
        <v>747</v>
      </c>
      <c r="E1097" s="322" t="s">
        <v>1095</v>
      </c>
      <c r="F1097" s="323" t="s">
        <v>1096</v>
      </c>
      <c r="G1097" s="320"/>
    </row>
    <row r="1098" spans="1:7" ht="15" x14ac:dyDescent="0.25">
      <c r="A1098" s="320">
        <v>1093</v>
      </c>
      <c r="B1098" s="321" t="s">
        <v>2305</v>
      </c>
      <c r="C1098" s="321" t="s">
        <v>2306</v>
      </c>
      <c r="D1098" s="320" t="s">
        <v>747</v>
      </c>
      <c r="E1098" s="322" t="s">
        <v>792</v>
      </c>
      <c r="F1098" s="323" t="s">
        <v>793</v>
      </c>
      <c r="G1098" s="320"/>
    </row>
    <row r="1099" spans="1:7" ht="15" x14ac:dyDescent="0.25">
      <c r="A1099" s="320">
        <v>1094</v>
      </c>
      <c r="B1099" s="321" t="s">
        <v>2307</v>
      </c>
      <c r="C1099" s="321" t="s">
        <v>2308</v>
      </c>
      <c r="D1099" s="320" t="s">
        <v>747</v>
      </c>
      <c r="E1099" s="322" t="s">
        <v>894</v>
      </c>
      <c r="F1099" s="323" t="s">
        <v>895</v>
      </c>
      <c r="G1099" s="320"/>
    </row>
    <row r="1100" spans="1:7" ht="15" x14ac:dyDescent="0.25">
      <c r="A1100" s="320">
        <v>1095</v>
      </c>
      <c r="B1100" s="321" t="s">
        <v>2309</v>
      </c>
      <c r="C1100" s="321" t="s">
        <v>2310</v>
      </c>
      <c r="D1100" s="320" t="s">
        <v>747</v>
      </c>
      <c r="E1100" s="322" t="s">
        <v>1550</v>
      </c>
      <c r="F1100" s="323" t="s">
        <v>819</v>
      </c>
      <c r="G1100" s="320"/>
    </row>
    <row r="1101" spans="1:7" ht="15" x14ac:dyDescent="0.25">
      <c r="A1101" s="320">
        <v>1096</v>
      </c>
      <c r="B1101" s="321" t="s">
        <v>2311</v>
      </c>
      <c r="C1101" s="321" t="s">
        <v>2312</v>
      </c>
      <c r="D1101" s="320" t="s">
        <v>747</v>
      </c>
      <c r="E1101" s="322" t="s">
        <v>787</v>
      </c>
      <c r="F1101" s="323" t="s">
        <v>788</v>
      </c>
      <c r="G1101" s="320"/>
    </row>
    <row r="1102" spans="1:7" ht="15" x14ac:dyDescent="0.25">
      <c r="A1102" s="320">
        <v>1097</v>
      </c>
      <c r="B1102" s="321" t="s">
        <v>2313</v>
      </c>
      <c r="C1102" s="321" t="s">
        <v>2312</v>
      </c>
      <c r="D1102" s="320" t="s">
        <v>747</v>
      </c>
      <c r="E1102" s="322" t="s">
        <v>787</v>
      </c>
      <c r="F1102" s="323" t="s">
        <v>788</v>
      </c>
      <c r="G1102" s="320"/>
    </row>
    <row r="1103" spans="1:7" ht="15" x14ac:dyDescent="0.25">
      <c r="A1103" s="320">
        <v>1098</v>
      </c>
      <c r="B1103" s="321" t="s">
        <v>2314</v>
      </c>
      <c r="C1103" s="321" t="s">
        <v>2315</v>
      </c>
      <c r="D1103" s="320" t="s">
        <v>747</v>
      </c>
      <c r="E1103" s="322" t="s">
        <v>1550</v>
      </c>
      <c r="F1103" s="323" t="s">
        <v>819</v>
      </c>
      <c r="G1103" s="320"/>
    </row>
    <row r="1104" spans="1:7" ht="15" x14ac:dyDescent="0.25">
      <c r="A1104" s="320">
        <v>1099</v>
      </c>
      <c r="B1104" s="321" t="s">
        <v>2316</v>
      </c>
      <c r="C1104" s="321" t="s">
        <v>2317</v>
      </c>
      <c r="D1104" s="320" t="s">
        <v>747</v>
      </c>
      <c r="E1104" s="322" t="s">
        <v>796</v>
      </c>
      <c r="F1104" s="323" t="s">
        <v>797</v>
      </c>
      <c r="G1104" s="320"/>
    </row>
    <row r="1105" spans="1:7" ht="15" x14ac:dyDescent="0.25">
      <c r="A1105" s="320">
        <v>1100</v>
      </c>
      <c r="B1105" s="321" t="s">
        <v>2318</v>
      </c>
      <c r="C1105" s="321" t="s">
        <v>2317</v>
      </c>
      <c r="D1105" s="320" t="s">
        <v>747</v>
      </c>
      <c r="E1105" s="322" t="s">
        <v>792</v>
      </c>
      <c r="F1105" s="323" t="s">
        <v>793</v>
      </c>
      <c r="G1105" s="320"/>
    </row>
    <row r="1106" spans="1:7" ht="15" x14ac:dyDescent="0.25">
      <c r="A1106" s="320">
        <v>1101</v>
      </c>
      <c r="B1106" s="321" t="s">
        <v>2319</v>
      </c>
      <c r="C1106" s="321" t="s">
        <v>2320</v>
      </c>
      <c r="D1106" s="320" t="s">
        <v>747</v>
      </c>
      <c r="E1106" s="322" t="s">
        <v>782</v>
      </c>
      <c r="F1106" s="323" t="s">
        <v>2266</v>
      </c>
      <c r="G1106" s="320"/>
    </row>
    <row r="1107" spans="1:7" ht="15" x14ac:dyDescent="0.25">
      <c r="A1107" s="320">
        <v>1102</v>
      </c>
      <c r="B1107" s="321" t="s">
        <v>2321</v>
      </c>
      <c r="C1107" s="321" t="s">
        <v>2322</v>
      </c>
      <c r="D1107" s="320" t="s">
        <v>747</v>
      </c>
      <c r="E1107" s="322" t="s">
        <v>796</v>
      </c>
      <c r="F1107" s="323" t="s">
        <v>797</v>
      </c>
      <c r="G1107" s="320"/>
    </row>
    <row r="1108" spans="1:7" ht="15" x14ac:dyDescent="0.25">
      <c r="A1108" s="320">
        <v>1103</v>
      </c>
      <c r="B1108" s="321" t="s">
        <v>2323</v>
      </c>
      <c r="C1108" s="321" t="s">
        <v>2324</v>
      </c>
      <c r="D1108" s="320" t="s">
        <v>747</v>
      </c>
      <c r="E1108" s="322" t="s">
        <v>796</v>
      </c>
      <c r="F1108" s="323" t="s">
        <v>797</v>
      </c>
      <c r="G1108" s="320"/>
    </row>
    <row r="1109" spans="1:7" ht="15" x14ac:dyDescent="0.25">
      <c r="A1109" s="320">
        <v>1104</v>
      </c>
      <c r="B1109" s="321" t="s">
        <v>2325</v>
      </c>
      <c r="C1109" s="321" t="s">
        <v>2326</v>
      </c>
      <c r="D1109" s="320" t="s">
        <v>747</v>
      </c>
      <c r="E1109" s="322" t="s">
        <v>792</v>
      </c>
      <c r="F1109" s="323" t="s">
        <v>793</v>
      </c>
      <c r="G1109" s="320"/>
    </row>
    <row r="1110" spans="1:7" ht="15" x14ac:dyDescent="0.25">
      <c r="A1110" s="320">
        <v>1105</v>
      </c>
      <c r="B1110" s="321" t="s">
        <v>2327</v>
      </c>
      <c r="C1110" s="321" t="s">
        <v>2328</v>
      </c>
      <c r="D1110" s="320" t="s">
        <v>747</v>
      </c>
      <c r="E1110" s="322" t="s">
        <v>796</v>
      </c>
      <c r="F1110" s="323" t="s">
        <v>797</v>
      </c>
      <c r="G1110" s="320"/>
    </row>
    <row r="1111" spans="1:7" ht="15" x14ac:dyDescent="0.25">
      <c r="A1111" s="320">
        <v>1106</v>
      </c>
      <c r="B1111" s="321" t="s">
        <v>2329</v>
      </c>
      <c r="C1111" s="321" t="s">
        <v>2330</v>
      </c>
      <c r="D1111" s="320" t="s">
        <v>747</v>
      </c>
      <c r="E1111" s="322" t="s">
        <v>792</v>
      </c>
      <c r="F1111" s="323" t="s">
        <v>793</v>
      </c>
      <c r="G1111" s="320"/>
    </row>
    <row r="1112" spans="1:7" ht="15" x14ac:dyDescent="0.25">
      <c r="A1112" s="320">
        <v>1107</v>
      </c>
      <c r="B1112" s="321" t="s">
        <v>2331</v>
      </c>
      <c r="C1112" s="321" t="s">
        <v>2332</v>
      </c>
      <c r="D1112" s="320" t="s">
        <v>747</v>
      </c>
      <c r="E1112" s="322" t="s">
        <v>856</v>
      </c>
      <c r="F1112" s="323" t="s">
        <v>857</v>
      </c>
      <c r="G1112" s="320"/>
    </row>
    <row r="1113" spans="1:7" ht="15" x14ac:dyDescent="0.25">
      <c r="A1113" s="320">
        <v>1108</v>
      </c>
      <c r="B1113" s="321" t="s">
        <v>2333</v>
      </c>
      <c r="C1113" s="321" t="s">
        <v>2334</v>
      </c>
      <c r="D1113" s="320" t="s">
        <v>747</v>
      </c>
      <c r="E1113" s="322" t="s">
        <v>796</v>
      </c>
      <c r="F1113" s="323" t="s">
        <v>797</v>
      </c>
      <c r="G1113" s="320"/>
    </row>
    <row r="1114" spans="1:7" ht="15" x14ac:dyDescent="0.25">
      <c r="A1114" s="320">
        <v>1109</v>
      </c>
      <c r="B1114" s="321" t="s">
        <v>2335</v>
      </c>
      <c r="C1114" s="321" t="s">
        <v>2336</v>
      </c>
      <c r="D1114" s="320" t="s">
        <v>747</v>
      </c>
      <c r="E1114" s="322" t="s">
        <v>1409</v>
      </c>
      <c r="F1114" s="323" t="s">
        <v>1410</v>
      </c>
      <c r="G1114" s="320"/>
    </row>
    <row r="1115" spans="1:7" ht="15" x14ac:dyDescent="0.25">
      <c r="A1115" s="320">
        <v>1110</v>
      </c>
      <c r="B1115" s="321" t="s">
        <v>2337</v>
      </c>
      <c r="C1115" s="321" t="s">
        <v>2338</v>
      </c>
      <c r="D1115" s="320" t="s">
        <v>747</v>
      </c>
      <c r="E1115" s="322" t="s">
        <v>1550</v>
      </c>
      <c r="F1115" s="323" t="s">
        <v>819</v>
      </c>
      <c r="G1115" s="320"/>
    </row>
    <row r="1116" spans="1:7" ht="15" x14ac:dyDescent="0.25">
      <c r="A1116" s="320">
        <v>1111</v>
      </c>
      <c r="B1116" s="321" t="s">
        <v>2339</v>
      </c>
      <c r="C1116" s="321" t="s">
        <v>2340</v>
      </c>
      <c r="D1116" s="320" t="s">
        <v>747</v>
      </c>
      <c r="E1116" s="322" t="s">
        <v>792</v>
      </c>
      <c r="F1116" s="323" t="s">
        <v>793</v>
      </c>
      <c r="G1116" s="320"/>
    </row>
    <row r="1117" spans="1:7" ht="15" x14ac:dyDescent="0.25">
      <c r="A1117" s="320">
        <v>1112</v>
      </c>
      <c r="B1117" s="321" t="s">
        <v>2341</v>
      </c>
      <c r="C1117" s="321" t="s">
        <v>2342</v>
      </c>
      <c r="D1117" s="320" t="s">
        <v>747</v>
      </c>
      <c r="E1117" s="322" t="s">
        <v>878</v>
      </c>
      <c r="F1117" s="323" t="s">
        <v>1005</v>
      </c>
      <c r="G1117" s="320"/>
    </row>
    <row r="1118" spans="1:7" ht="15" x14ac:dyDescent="0.25">
      <c r="A1118" s="320">
        <v>1113</v>
      </c>
      <c r="B1118" s="321" t="s">
        <v>2343</v>
      </c>
      <c r="C1118" s="321" t="s">
        <v>2344</v>
      </c>
      <c r="D1118" s="320" t="s">
        <v>747</v>
      </c>
      <c r="E1118" s="322" t="s">
        <v>894</v>
      </c>
      <c r="F1118" s="323" t="s">
        <v>895</v>
      </c>
      <c r="G1118" s="320"/>
    </row>
    <row r="1119" spans="1:7" ht="15" x14ac:dyDescent="0.25">
      <c r="A1119" s="320">
        <v>1114</v>
      </c>
      <c r="B1119" s="321" t="s">
        <v>2345</v>
      </c>
      <c r="C1119" s="321" t="s">
        <v>2346</v>
      </c>
      <c r="D1119" s="320" t="s">
        <v>747</v>
      </c>
      <c r="E1119" s="322" t="s">
        <v>894</v>
      </c>
      <c r="F1119" s="323" t="s">
        <v>895</v>
      </c>
      <c r="G1119" s="320"/>
    </row>
    <row r="1120" spans="1:7" ht="15" x14ac:dyDescent="0.25">
      <c r="A1120" s="320">
        <v>1115</v>
      </c>
      <c r="B1120" s="321" t="s">
        <v>2347</v>
      </c>
      <c r="C1120" s="321" t="s">
        <v>2348</v>
      </c>
      <c r="D1120" s="320" t="s">
        <v>747</v>
      </c>
      <c r="E1120" s="322" t="s">
        <v>894</v>
      </c>
      <c r="F1120" s="323" t="s">
        <v>895</v>
      </c>
      <c r="G1120" s="320"/>
    </row>
    <row r="1121" spans="1:7" ht="15" x14ac:dyDescent="0.25">
      <c r="A1121" s="320">
        <v>1116</v>
      </c>
      <c r="B1121" s="321" t="s">
        <v>2349</v>
      </c>
      <c r="C1121" s="321" t="s">
        <v>2350</v>
      </c>
      <c r="D1121" s="320" t="s">
        <v>747</v>
      </c>
      <c r="E1121" s="322" t="s">
        <v>792</v>
      </c>
      <c r="F1121" s="323" t="s">
        <v>793</v>
      </c>
      <c r="G1121" s="320"/>
    </row>
    <row r="1122" spans="1:7" ht="15" x14ac:dyDescent="0.25">
      <c r="A1122" s="320">
        <v>1117</v>
      </c>
      <c r="B1122" s="321" t="s">
        <v>2351</v>
      </c>
      <c r="C1122" s="321" t="s">
        <v>2352</v>
      </c>
      <c r="D1122" s="320" t="s">
        <v>747</v>
      </c>
      <c r="E1122" s="322" t="s">
        <v>782</v>
      </c>
      <c r="F1122" s="323" t="s">
        <v>2266</v>
      </c>
      <c r="G1122" s="320"/>
    </row>
    <row r="1123" spans="1:7" ht="15" x14ac:dyDescent="0.25">
      <c r="A1123" s="320">
        <v>1118</v>
      </c>
      <c r="B1123" s="321" t="s">
        <v>2353</v>
      </c>
      <c r="C1123" s="321" t="s">
        <v>2352</v>
      </c>
      <c r="D1123" s="320" t="s">
        <v>747</v>
      </c>
      <c r="E1123" s="322" t="s">
        <v>792</v>
      </c>
      <c r="F1123" s="323" t="s">
        <v>793</v>
      </c>
      <c r="G1123" s="320"/>
    </row>
    <row r="1124" spans="1:7" ht="15" x14ac:dyDescent="0.25">
      <c r="A1124" s="320">
        <v>1119</v>
      </c>
      <c r="B1124" s="321" t="s">
        <v>2354</v>
      </c>
      <c r="C1124" s="321" t="s">
        <v>2355</v>
      </c>
      <c r="D1124" s="320" t="s">
        <v>747</v>
      </c>
      <c r="E1124" s="322" t="s">
        <v>792</v>
      </c>
      <c r="F1124" s="323" t="s">
        <v>793</v>
      </c>
      <c r="G1124" s="320"/>
    </row>
    <row r="1125" spans="1:7" ht="15" x14ac:dyDescent="0.25">
      <c r="A1125" s="320">
        <v>1120</v>
      </c>
      <c r="B1125" s="321" t="s">
        <v>2356</v>
      </c>
      <c r="C1125" s="321" t="s">
        <v>2357</v>
      </c>
      <c r="D1125" s="320" t="s">
        <v>747</v>
      </c>
      <c r="E1125" s="322" t="s">
        <v>792</v>
      </c>
      <c r="F1125" s="323" t="s">
        <v>793</v>
      </c>
      <c r="G1125" s="320"/>
    </row>
    <row r="1126" spans="1:7" ht="15" x14ac:dyDescent="0.25">
      <c r="A1126" s="320">
        <v>1121</v>
      </c>
      <c r="B1126" s="321" t="s">
        <v>2358</v>
      </c>
      <c r="C1126" s="321" t="s">
        <v>2359</v>
      </c>
      <c r="D1126" s="320" t="s">
        <v>747</v>
      </c>
      <c r="E1126" s="322" t="s">
        <v>792</v>
      </c>
      <c r="F1126" s="323" t="s">
        <v>793</v>
      </c>
      <c r="G1126" s="320"/>
    </row>
    <row r="1127" spans="1:7" ht="15" x14ac:dyDescent="0.25">
      <c r="A1127" s="320">
        <v>1122</v>
      </c>
      <c r="B1127" s="321" t="s">
        <v>2360</v>
      </c>
      <c r="C1127" s="321" t="s">
        <v>2361</v>
      </c>
      <c r="D1127" s="320" t="s">
        <v>747</v>
      </c>
      <c r="E1127" s="322" t="s">
        <v>792</v>
      </c>
      <c r="F1127" s="323" t="s">
        <v>793</v>
      </c>
      <c r="G1127" s="320"/>
    </row>
    <row r="1128" spans="1:7" ht="15" x14ac:dyDescent="0.25">
      <c r="A1128" s="320">
        <v>1123</v>
      </c>
      <c r="B1128" s="321" t="s">
        <v>2362</v>
      </c>
      <c r="C1128" s="321" t="s">
        <v>2363</v>
      </c>
      <c r="D1128" s="320" t="s">
        <v>747</v>
      </c>
      <c r="E1128" s="322" t="s">
        <v>792</v>
      </c>
      <c r="F1128" s="323" t="s">
        <v>793</v>
      </c>
      <c r="G1128" s="320"/>
    </row>
    <row r="1129" spans="1:7" ht="15" x14ac:dyDescent="0.25">
      <c r="A1129" s="320">
        <v>1124</v>
      </c>
      <c r="B1129" s="321" t="s">
        <v>2364</v>
      </c>
      <c r="C1129" s="321" t="s">
        <v>2365</v>
      </c>
      <c r="D1129" s="320" t="s">
        <v>747</v>
      </c>
      <c r="E1129" s="322" t="s">
        <v>792</v>
      </c>
      <c r="F1129" s="323" t="s">
        <v>793</v>
      </c>
      <c r="G1129" s="320"/>
    </row>
    <row r="1130" spans="1:7" ht="15" x14ac:dyDescent="0.25">
      <c r="A1130" s="320">
        <v>1125</v>
      </c>
      <c r="B1130" s="321" t="s">
        <v>2366</v>
      </c>
      <c r="C1130" s="321" t="s">
        <v>2367</v>
      </c>
      <c r="D1130" s="320" t="s">
        <v>747</v>
      </c>
      <c r="E1130" s="322" t="s">
        <v>878</v>
      </c>
      <c r="F1130" s="323" t="s">
        <v>1005</v>
      </c>
      <c r="G1130" s="320"/>
    </row>
    <row r="1131" spans="1:7" ht="15" x14ac:dyDescent="0.25">
      <c r="A1131" s="320">
        <v>1126</v>
      </c>
      <c r="B1131" s="321" t="s">
        <v>2368</v>
      </c>
      <c r="C1131" s="321" t="s">
        <v>2369</v>
      </c>
      <c r="D1131" s="320" t="s">
        <v>747</v>
      </c>
      <c r="E1131" s="322" t="s">
        <v>878</v>
      </c>
      <c r="F1131" s="323" t="s">
        <v>1005</v>
      </c>
      <c r="G1131" s="320"/>
    </row>
    <row r="1132" spans="1:7" ht="15" x14ac:dyDescent="0.25">
      <c r="A1132" s="320">
        <v>1127</v>
      </c>
      <c r="B1132" s="321" t="s">
        <v>2370</v>
      </c>
      <c r="C1132" s="321" t="s">
        <v>2371</v>
      </c>
      <c r="D1132" s="320" t="s">
        <v>747</v>
      </c>
      <c r="E1132" s="322" t="s">
        <v>878</v>
      </c>
      <c r="F1132" s="323" t="s">
        <v>1005</v>
      </c>
      <c r="G1132" s="320"/>
    </row>
    <row r="1133" spans="1:7" ht="15" x14ac:dyDescent="0.25">
      <c r="A1133" s="320">
        <v>1128</v>
      </c>
      <c r="B1133" s="321" t="s">
        <v>2372</v>
      </c>
      <c r="C1133" s="321" t="s">
        <v>2373</v>
      </c>
      <c r="D1133" s="320" t="s">
        <v>855</v>
      </c>
      <c r="E1133" s="322" t="s">
        <v>856</v>
      </c>
      <c r="F1133" s="323" t="s">
        <v>857</v>
      </c>
      <c r="G1133" s="320"/>
    </row>
    <row r="1134" spans="1:7" ht="15" x14ac:dyDescent="0.25">
      <c r="A1134" s="320">
        <v>1129</v>
      </c>
      <c r="B1134" s="327" t="s">
        <v>2374</v>
      </c>
      <c r="C1134" s="327" t="s">
        <v>2375</v>
      </c>
      <c r="D1134" s="320" t="s">
        <v>855</v>
      </c>
      <c r="E1134" s="322" t="s">
        <v>856</v>
      </c>
      <c r="F1134" s="323" t="s">
        <v>857</v>
      </c>
      <c r="G1134" s="320"/>
    </row>
    <row r="1135" spans="1:7" ht="15" x14ac:dyDescent="0.25">
      <c r="A1135" s="320">
        <v>1130</v>
      </c>
      <c r="B1135" s="327" t="s">
        <v>2376</v>
      </c>
      <c r="C1135" s="327" t="s">
        <v>2377</v>
      </c>
      <c r="D1135" s="320" t="s">
        <v>747</v>
      </c>
      <c r="E1135" s="322" t="s">
        <v>801</v>
      </c>
      <c r="F1135" s="323" t="s">
        <v>802</v>
      </c>
      <c r="G1135" s="320"/>
    </row>
    <row r="1136" spans="1:7" ht="15" x14ac:dyDescent="0.25">
      <c r="A1136" s="320">
        <v>1131</v>
      </c>
      <c r="B1136" s="327" t="s">
        <v>2378</v>
      </c>
      <c r="C1136" s="327" t="s">
        <v>2379</v>
      </c>
      <c r="D1136" s="320" t="s">
        <v>747</v>
      </c>
      <c r="E1136" s="322" t="s">
        <v>867</v>
      </c>
      <c r="F1136" s="323" t="s">
        <v>1045</v>
      </c>
      <c r="G1136" s="320"/>
    </row>
    <row r="1137" spans="1:7" ht="15" x14ac:dyDescent="0.25">
      <c r="A1137" s="320">
        <v>1132</v>
      </c>
      <c r="B1137" s="327" t="s">
        <v>2380</v>
      </c>
      <c r="C1137" s="327" t="s">
        <v>2381</v>
      </c>
      <c r="D1137" s="320" t="s">
        <v>747</v>
      </c>
      <c r="E1137" s="322" t="s">
        <v>996</v>
      </c>
      <c r="F1137" s="323" t="s">
        <v>998</v>
      </c>
      <c r="G1137" s="320"/>
    </row>
    <row r="1138" spans="1:7" ht="15" x14ac:dyDescent="0.25">
      <c r="A1138" s="320">
        <v>1133</v>
      </c>
      <c r="B1138" s="327" t="s">
        <v>2382</v>
      </c>
      <c r="C1138" s="327" t="s">
        <v>2381</v>
      </c>
      <c r="D1138" s="320" t="s">
        <v>747</v>
      </c>
      <c r="E1138" s="322" t="s">
        <v>1158</v>
      </c>
      <c r="F1138" s="323" t="s">
        <v>1159</v>
      </c>
      <c r="G1138" s="320"/>
    </row>
    <row r="1139" spans="1:7" ht="15" x14ac:dyDescent="0.25">
      <c r="A1139" s="320">
        <v>1134</v>
      </c>
      <c r="B1139" s="327" t="s">
        <v>2383</v>
      </c>
      <c r="C1139" s="327" t="s">
        <v>2384</v>
      </c>
      <c r="D1139" s="320" t="s">
        <v>747</v>
      </c>
      <c r="E1139" s="322" t="s">
        <v>867</v>
      </c>
      <c r="F1139" s="323" t="s">
        <v>1045</v>
      </c>
      <c r="G1139" s="320"/>
    </row>
    <row r="1140" spans="1:7" ht="15" x14ac:dyDescent="0.25">
      <c r="A1140" s="320">
        <v>1135</v>
      </c>
      <c r="B1140" s="327" t="s">
        <v>2385</v>
      </c>
      <c r="C1140" s="327" t="s">
        <v>2384</v>
      </c>
      <c r="D1140" s="320" t="s">
        <v>747</v>
      </c>
      <c r="E1140" s="322" t="s">
        <v>1238</v>
      </c>
      <c r="F1140" s="323" t="s">
        <v>1239</v>
      </c>
      <c r="G1140" s="320"/>
    </row>
    <row r="1141" spans="1:7" ht="15" x14ac:dyDescent="0.25">
      <c r="A1141" s="320">
        <v>1136</v>
      </c>
      <c r="B1141" s="327" t="s">
        <v>2386</v>
      </c>
      <c r="C1141" s="327" t="s">
        <v>2384</v>
      </c>
      <c r="D1141" s="320" t="s">
        <v>747</v>
      </c>
      <c r="E1141" s="322" t="s">
        <v>2387</v>
      </c>
      <c r="F1141" s="323" t="s">
        <v>793</v>
      </c>
      <c r="G1141" s="320"/>
    </row>
    <row r="1142" spans="1:7" ht="15" x14ac:dyDescent="0.25">
      <c r="A1142" s="320">
        <v>1137</v>
      </c>
      <c r="B1142" s="327" t="s">
        <v>2388</v>
      </c>
      <c r="C1142" s="327" t="s">
        <v>2384</v>
      </c>
      <c r="D1142" s="320" t="s">
        <v>747</v>
      </c>
      <c r="E1142" s="322" t="s">
        <v>782</v>
      </c>
      <c r="F1142" s="323" t="s">
        <v>2389</v>
      </c>
      <c r="G1142" s="320"/>
    </row>
    <row r="1143" spans="1:7" ht="15" x14ac:dyDescent="0.25">
      <c r="A1143" s="320">
        <v>1138</v>
      </c>
      <c r="B1143" s="327" t="s">
        <v>2390</v>
      </c>
      <c r="C1143" s="327" t="s">
        <v>2384</v>
      </c>
      <c r="D1143" s="320" t="s">
        <v>747</v>
      </c>
      <c r="E1143" s="322" t="s">
        <v>894</v>
      </c>
      <c r="F1143" s="323" t="s">
        <v>895</v>
      </c>
      <c r="G1143" s="320"/>
    </row>
    <row r="1144" spans="1:7" ht="15" x14ac:dyDescent="0.25">
      <c r="A1144" s="320">
        <v>1139</v>
      </c>
      <c r="B1144" s="327" t="s">
        <v>2391</v>
      </c>
      <c r="C1144" s="327" t="s">
        <v>2384</v>
      </c>
      <c r="D1144" s="320" t="s">
        <v>747</v>
      </c>
      <c r="E1144" s="322" t="s">
        <v>809</v>
      </c>
      <c r="F1144" s="323" t="s">
        <v>810</v>
      </c>
      <c r="G1144" s="320"/>
    </row>
    <row r="1145" spans="1:7" ht="15" x14ac:dyDescent="0.25">
      <c r="A1145" s="320">
        <v>1140</v>
      </c>
      <c r="B1145" s="327" t="s">
        <v>2392</v>
      </c>
      <c r="C1145" s="327" t="s">
        <v>2384</v>
      </c>
      <c r="D1145" s="320" t="s">
        <v>747</v>
      </c>
      <c r="E1145" s="322" t="s">
        <v>787</v>
      </c>
      <c r="F1145" s="323" t="s">
        <v>788</v>
      </c>
      <c r="G1145" s="320"/>
    </row>
    <row r="1146" spans="1:7" ht="15" x14ac:dyDescent="0.25">
      <c r="A1146" s="320">
        <v>1141</v>
      </c>
      <c r="B1146" s="327" t="s">
        <v>2393</v>
      </c>
      <c r="C1146" s="327" t="s">
        <v>2384</v>
      </c>
      <c r="D1146" s="320" t="s">
        <v>747</v>
      </c>
      <c r="E1146" s="322" t="s">
        <v>988</v>
      </c>
      <c r="F1146" s="323" t="s">
        <v>989</v>
      </c>
      <c r="G1146" s="320"/>
    </row>
    <row r="1147" spans="1:7" ht="15" x14ac:dyDescent="0.25">
      <c r="A1147" s="320">
        <v>1142</v>
      </c>
      <c r="B1147" s="327" t="s">
        <v>2394</v>
      </c>
      <c r="C1147" s="327" t="s">
        <v>2384</v>
      </c>
      <c r="D1147" s="320" t="s">
        <v>747</v>
      </c>
      <c r="E1147" s="322" t="s">
        <v>1242</v>
      </c>
      <c r="F1147" s="323" t="s">
        <v>2395</v>
      </c>
      <c r="G1147" s="320"/>
    </row>
    <row r="1148" spans="1:7" ht="15" x14ac:dyDescent="0.25">
      <c r="A1148" s="320">
        <v>1143</v>
      </c>
      <c r="B1148" s="327" t="s">
        <v>2396</v>
      </c>
      <c r="C1148" s="327" t="s">
        <v>2397</v>
      </c>
      <c r="D1148" s="320" t="s">
        <v>747</v>
      </c>
      <c r="E1148" s="322" t="s">
        <v>886</v>
      </c>
      <c r="F1148" s="323" t="s">
        <v>887</v>
      </c>
      <c r="G1148" s="320"/>
    </row>
  </sheetData>
  <mergeCells count="2">
    <mergeCell ref="A1:G1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pane ySplit="5" topLeftCell="A6" activePane="bottomLeft" state="frozen"/>
      <selection activeCell="C17" sqref="C17"/>
      <selection pane="bottomLeft" activeCell="D15" sqref="D15"/>
    </sheetView>
  </sheetViews>
  <sheetFormatPr baseColWidth="10" defaultColWidth="11.5703125" defaultRowHeight="12.75" x14ac:dyDescent="0.2"/>
  <cols>
    <col min="1" max="1" width="4.5703125" style="226" bestFit="1" customWidth="1"/>
    <col min="2" max="2" width="30.140625" style="34" customWidth="1"/>
    <col min="3" max="3" width="33.42578125" style="34" customWidth="1"/>
    <col min="4" max="4" width="18.85546875" style="34" customWidth="1"/>
    <col min="5" max="5" width="16.28515625" style="34" customWidth="1"/>
    <col min="6" max="16384" width="11.5703125" style="34"/>
  </cols>
  <sheetData>
    <row r="1" spans="1:7" ht="31.5" customHeight="1" thickBot="1" x14ac:dyDescent="0.25">
      <c r="A1" s="459" t="s">
        <v>741</v>
      </c>
      <c r="B1" s="460"/>
      <c r="C1" s="460"/>
      <c r="D1" s="460"/>
      <c r="E1" s="461"/>
      <c r="F1" s="33"/>
      <c r="G1" s="33"/>
    </row>
    <row r="2" spans="1:7" ht="13.5" thickBot="1" x14ac:dyDescent="0.25">
      <c r="A2" s="222"/>
      <c r="B2" s="36"/>
      <c r="C2" s="36"/>
      <c r="D2" s="36"/>
      <c r="E2" s="37"/>
      <c r="F2" s="38"/>
      <c r="G2" s="38"/>
    </row>
    <row r="3" spans="1:7" ht="13.5" thickBot="1" x14ac:dyDescent="0.25">
      <c r="A3" s="516" t="s">
        <v>16</v>
      </c>
      <c r="B3" s="517"/>
      <c r="C3" s="517"/>
      <c r="D3" s="517"/>
      <c r="E3" s="518"/>
    </row>
    <row r="4" spans="1:7" ht="13.5" thickBot="1" x14ac:dyDescent="0.25">
      <c r="A4" s="223"/>
      <c r="B4" s="39"/>
      <c r="C4" s="39"/>
      <c r="D4" s="39"/>
      <c r="E4" s="39"/>
    </row>
    <row r="5" spans="1:7" s="50" customFormat="1" ht="27.75" customHeight="1" thickBot="1" x14ac:dyDescent="0.25">
      <c r="A5" s="55" t="s">
        <v>17</v>
      </c>
      <c r="B5" s="56" t="s">
        <v>581</v>
      </c>
      <c r="C5" s="56" t="s">
        <v>582</v>
      </c>
      <c r="D5" s="57" t="s">
        <v>583</v>
      </c>
      <c r="E5" s="58" t="s">
        <v>580</v>
      </c>
      <c r="F5" s="59"/>
    </row>
    <row r="6" spans="1:7" x14ac:dyDescent="0.2">
      <c r="A6" s="224"/>
      <c r="B6" s="41" t="s">
        <v>742</v>
      </c>
      <c r="C6" s="41"/>
      <c r="D6" s="41"/>
      <c r="E6" s="42"/>
    </row>
    <row r="7" spans="1:7" x14ac:dyDescent="0.2">
      <c r="A7" s="224"/>
      <c r="B7" s="44"/>
      <c r="C7" s="44"/>
      <c r="D7" s="44"/>
      <c r="E7" s="45"/>
    </row>
    <row r="8" spans="1:7" x14ac:dyDescent="0.2">
      <c r="A8" s="224"/>
      <c r="B8" s="44"/>
      <c r="C8" s="44"/>
      <c r="D8" s="44"/>
      <c r="E8" s="45"/>
    </row>
    <row r="9" spans="1:7" x14ac:dyDescent="0.2">
      <c r="A9" s="224"/>
      <c r="B9" s="44"/>
      <c r="C9" s="44"/>
      <c r="D9" s="44"/>
      <c r="E9" s="45"/>
    </row>
    <row r="10" spans="1:7" x14ac:dyDescent="0.2">
      <c r="A10" s="224"/>
      <c r="B10" s="44"/>
      <c r="C10" s="44"/>
      <c r="D10" s="44"/>
      <c r="E10" s="45"/>
    </row>
    <row r="11" spans="1:7" x14ac:dyDescent="0.2">
      <c r="A11" s="224"/>
      <c r="B11" s="44"/>
      <c r="C11" s="44"/>
      <c r="D11" s="44"/>
      <c r="E11" s="45"/>
    </row>
    <row r="12" spans="1:7" x14ac:dyDescent="0.2">
      <c r="A12" s="224"/>
      <c r="B12" s="44"/>
      <c r="C12" s="44"/>
      <c r="D12" s="44"/>
      <c r="E12" s="45"/>
    </row>
    <row r="13" spans="1:7" x14ac:dyDescent="0.2">
      <c r="A13" s="224"/>
      <c r="B13" s="44"/>
      <c r="C13" s="44"/>
      <c r="D13" s="44"/>
      <c r="E13" s="45"/>
    </row>
    <row r="14" spans="1:7" x14ac:dyDescent="0.2">
      <c r="A14" s="224"/>
      <c r="B14" s="44"/>
      <c r="C14" s="44"/>
      <c r="D14" s="44"/>
      <c r="E14" s="45"/>
    </row>
    <row r="15" spans="1:7" x14ac:dyDescent="0.2">
      <c r="A15" s="224"/>
      <c r="B15" s="44"/>
      <c r="C15" s="44"/>
      <c r="D15" s="44"/>
      <c r="E15" s="45"/>
    </row>
    <row r="16" spans="1:7" x14ac:dyDescent="0.2">
      <c r="A16" s="224"/>
      <c r="B16" s="44"/>
      <c r="C16" s="44"/>
      <c r="D16" s="44"/>
      <c r="E16" s="45"/>
    </row>
    <row r="17" spans="1:5" x14ac:dyDescent="0.2">
      <c r="A17" s="224"/>
      <c r="B17" s="44"/>
      <c r="C17" s="44"/>
      <c r="D17" s="44"/>
      <c r="E17" s="45"/>
    </row>
    <row r="18" spans="1:5" x14ac:dyDescent="0.2">
      <c r="A18" s="224"/>
      <c r="B18" s="44"/>
      <c r="C18" s="44"/>
      <c r="D18" s="44"/>
      <c r="E18" s="45"/>
    </row>
    <row r="19" spans="1:5" x14ac:dyDescent="0.2">
      <c r="A19" s="224"/>
      <c r="B19" s="44"/>
      <c r="C19" s="44"/>
      <c r="D19" s="44"/>
      <c r="E19" s="45"/>
    </row>
    <row r="20" spans="1:5" x14ac:dyDescent="0.2">
      <c r="A20" s="284"/>
      <c r="B20" s="44"/>
      <c r="C20" s="44"/>
      <c r="D20" s="44"/>
      <c r="E20" s="45"/>
    </row>
    <row r="21" spans="1:5" ht="13.5" thickBot="1" x14ac:dyDescent="0.25">
      <c r="A21" s="225"/>
      <c r="B21" s="47"/>
      <c r="C21" s="47"/>
      <c r="D21" s="47"/>
      <c r="E21" s="48"/>
    </row>
  </sheetData>
  <mergeCells count="2">
    <mergeCell ref="A1:E1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workbookViewId="0">
      <pane ySplit="5" topLeftCell="A88" activePane="bottomLeft" state="frozen"/>
      <selection pane="bottomLeft" activeCell="H105" sqref="H105"/>
    </sheetView>
  </sheetViews>
  <sheetFormatPr baseColWidth="10" defaultColWidth="11.5703125" defaultRowHeight="12.75" x14ac:dyDescent="0.2"/>
  <cols>
    <col min="1" max="1" width="4.5703125" style="34" bestFit="1" customWidth="1"/>
    <col min="2" max="2" width="30.140625" style="226" customWidth="1"/>
    <col min="3" max="3" width="33.42578125" style="226" customWidth="1"/>
    <col min="4" max="4" width="17.7109375" style="226" customWidth="1"/>
    <col min="5" max="6" width="19.28515625" style="226" customWidth="1"/>
    <col min="7" max="7" width="19.28515625" style="354" customWidth="1"/>
    <col min="8" max="8" width="19.28515625" style="226" customWidth="1"/>
    <col min="9" max="9" width="57.5703125" style="226" customWidth="1"/>
    <col min="10" max="16384" width="11.5703125" style="34"/>
  </cols>
  <sheetData>
    <row r="1" spans="1:11" ht="35.25" customHeight="1" thickBot="1" x14ac:dyDescent="0.25">
      <c r="A1" s="459" t="s">
        <v>2398</v>
      </c>
      <c r="B1" s="460"/>
      <c r="C1" s="460"/>
      <c r="D1" s="460"/>
      <c r="E1" s="460"/>
      <c r="F1" s="460"/>
      <c r="G1" s="460"/>
      <c r="H1" s="460"/>
      <c r="I1" s="461"/>
      <c r="J1" s="81"/>
      <c r="K1" s="81"/>
    </row>
    <row r="2" spans="1:11" ht="13.5" thickBot="1" x14ac:dyDescent="0.25">
      <c r="A2" s="35"/>
      <c r="B2" s="330"/>
      <c r="C2" s="330"/>
      <c r="D2" s="330"/>
      <c r="E2" s="330"/>
      <c r="F2" s="330"/>
      <c r="G2" s="331"/>
      <c r="H2" s="330"/>
      <c r="I2" s="332"/>
      <c r="J2" s="306"/>
      <c r="K2" s="306"/>
    </row>
    <row r="3" spans="1:11" ht="13.5" thickBot="1" x14ac:dyDescent="0.25">
      <c r="A3" s="516" t="s">
        <v>2399</v>
      </c>
      <c r="B3" s="517"/>
      <c r="C3" s="517"/>
      <c r="D3" s="517"/>
      <c r="E3" s="517"/>
      <c r="F3" s="517"/>
      <c r="G3" s="517"/>
      <c r="H3" s="517"/>
      <c r="I3" s="518"/>
    </row>
    <row r="4" spans="1:11" ht="13.5" thickBot="1" x14ac:dyDescent="0.25">
      <c r="A4" s="39"/>
      <c r="B4" s="223"/>
      <c r="C4" s="223"/>
      <c r="D4" s="223"/>
      <c r="E4" s="223"/>
      <c r="F4" s="223"/>
      <c r="G4" s="333"/>
      <c r="H4" s="223"/>
      <c r="I4" s="223"/>
    </row>
    <row r="5" spans="1:11" s="50" customFormat="1" ht="34.5" customHeight="1" thickBot="1" x14ac:dyDescent="0.25">
      <c r="A5" s="102" t="s">
        <v>17</v>
      </c>
      <c r="B5" s="57" t="s">
        <v>631</v>
      </c>
      <c r="C5" s="57" t="s">
        <v>632</v>
      </c>
      <c r="D5" s="57" t="s">
        <v>633</v>
      </c>
      <c r="E5" s="57" t="s">
        <v>634</v>
      </c>
      <c r="F5" s="103" t="s">
        <v>635</v>
      </c>
      <c r="G5" s="334" t="s">
        <v>636</v>
      </c>
      <c r="H5" s="103" t="s">
        <v>637</v>
      </c>
      <c r="I5" s="58" t="s">
        <v>638</v>
      </c>
      <c r="J5" s="59"/>
    </row>
    <row r="6" spans="1:11" x14ac:dyDescent="0.2">
      <c r="A6" s="40">
        <v>1</v>
      </c>
      <c r="B6" s="335" t="s">
        <v>2400</v>
      </c>
      <c r="C6" s="335">
        <v>3381</v>
      </c>
      <c r="D6" s="335" t="s">
        <v>2401</v>
      </c>
      <c r="E6" s="335" t="s">
        <v>2402</v>
      </c>
      <c r="F6" s="336">
        <v>43876</v>
      </c>
      <c r="G6" s="337">
        <v>137025</v>
      </c>
      <c r="H6" s="338" t="s">
        <v>2403</v>
      </c>
      <c r="I6" s="339" t="s">
        <v>2404</v>
      </c>
    </row>
    <row r="7" spans="1:11" x14ac:dyDescent="0.2">
      <c r="A7" s="43">
        <v>2</v>
      </c>
      <c r="B7" s="335" t="s">
        <v>2400</v>
      </c>
      <c r="C7" s="340">
        <v>3531</v>
      </c>
      <c r="D7" s="335" t="s">
        <v>2401</v>
      </c>
      <c r="E7" s="335" t="s">
        <v>2402</v>
      </c>
      <c r="F7" s="341">
        <v>43873</v>
      </c>
      <c r="G7" s="342">
        <v>72450</v>
      </c>
      <c r="H7" s="343" t="s">
        <v>2405</v>
      </c>
      <c r="I7" s="344" t="s">
        <v>2406</v>
      </c>
    </row>
    <row r="8" spans="1:11" x14ac:dyDescent="0.2">
      <c r="A8" s="43">
        <v>3</v>
      </c>
      <c r="B8" s="335" t="s">
        <v>2400</v>
      </c>
      <c r="C8" s="340">
        <v>5291</v>
      </c>
      <c r="D8" s="335" t="s">
        <v>2407</v>
      </c>
      <c r="E8" s="335" t="s">
        <v>2408</v>
      </c>
      <c r="F8" s="341">
        <v>44041</v>
      </c>
      <c r="G8" s="342">
        <v>48000.01</v>
      </c>
      <c r="H8" s="343" t="s">
        <v>2409</v>
      </c>
      <c r="I8" s="344" t="s">
        <v>2410</v>
      </c>
    </row>
    <row r="9" spans="1:11" x14ac:dyDescent="0.2">
      <c r="A9" s="43">
        <v>4</v>
      </c>
      <c r="B9" s="335" t="s">
        <v>2400</v>
      </c>
      <c r="C9" s="340">
        <v>2511</v>
      </c>
      <c r="D9" s="335" t="s">
        <v>2407</v>
      </c>
      <c r="E9" s="335" t="s">
        <v>2408</v>
      </c>
      <c r="F9" s="341">
        <v>44074</v>
      </c>
      <c r="G9" s="342">
        <v>5829</v>
      </c>
      <c r="H9" s="343" t="s">
        <v>2411</v>
      </c>
      <c r="I9" s="344" t="s">
        <v>2412</v>
      </c>
    </row>
    <row r="10" spans="1:11" x14ac:dyDescent="0.2">
      <c r="A10" s="43">
        <v>7</v>
      </c>
      <c r="B10" s="335" t="s">
        <v>2400</v>
      </c>
      <c r="C10" s="340">
        <v>5311</v>
      </c>
      <c r="D10" s="335" t="s">
        <v>2407</v>
      </c>
      <c r="E10" s="335" t="s">
        <v>2408</v>
      </c>
      <c r="F10" s="341">
        <v>44070</v>
      </c>
      <c r="G10" s="342">
        <v>8033.66</v>
      </c>
      <c r="H10" s="343" t="s">
        <v>2413</v>
      </c>
      <c r="I10" s="344" t="s">
        <v>2414</v>
      </c>
    </row>
    <row r="11" spans="1:11" x14ac:dyDescent="0.2">
      <c r="A11" s="43">
        <v>8</v>
      </c>
      <c r="B11" s="335" t="s">
        <v>2400</v>
      </c>
      <c r="C11" s="340">
        <v>3342</v>
      </c>
      <c r="D11" s="335" t="s">
        <v>2407</v>
      </c>
      <c r="E11" s="335" t="s">
        <v>2408</v>
      </c>
      <c r="F11" s="341">
        <v>44062</v>
      </c>
      <c r="G11" s="342">
        <v>8224.4</v>
      </c>
      <c r="H11" s="343" t="s">
        <v>2415</v>
      </c>
      <c r="I11" s="344" t="s">
        <v>2416</v>
      </c>
    </row>
    <row r="12" spans="1:11" x14ac:dyDescent="0.2">
      <c r="A12" s="43">
        <v>9</v>
      </c>
      <c r="B12" s="335" t="s">
        <v>2400</v>
      </c>
      <c r="C12" s="340">
        <v>2721</v>
      </c>
      <c r="D12" s="335" t="s">
        <v>2407</v>
      </c>
      <c r="E12" s="335" t="s">
        <v>2408</v>
      </c>
      <c r="F12" s="341">
        <v>44069</v>
      </c>
      <c r="G12" s="342">
        <v>1810.97</v>
      </c>
      <c r="H12" s="343" t="s">
        <v>2417</v>
      </c>
      <c r="I12" s="344" t="s">
        <v>2418</v>
      </c>
    </row>
    <row r="13" spans="1:11" x14ac:dyDescent="0.2">
      <c r="A13" s="43">
        <v>10</v>
      </c>
      <c r="B13" s="335" t="s">
        <v>2400</v>
      </c>
      <c r="C13" s="340">
        <v>3271</v>
      </c>
      <c r="D13" s="335" t="s">
        <v>2407</v>
      </c>
      <c r="E13" s="335" t="s">
        <v>2408</v>
      </c>
      <c r="F13" s="341">
        <v>44067</v>
      </c>
      <c r="G13" s="342">
        <v>23200</v>
      </c>
      <c r="H13" s="343" t="s">
        <v>2419</v>
      </c>
      <c r="I13" s="344" t="s">
        <v>2420</v>
      </c>
    </row>
    <row r="14" spans="1:11" x14ac:dyDescent="0.2">
      <c r="A14" s="43">
        <v>11</v>
      </c>
      <c r="B14" s="335" t="s">
        <v>2400</v>
      </c>
      <c r="C14" s="340">
        <v>3121</v>
      </c>
      <c r="D14" s="335" t="s">
        <v>2407</v>
      </c>
      <c r="E14" s="335" t="s">
        <v>2408</v>
      </c>
      <c r="F14" s="341">
        <v>44051</v>
      </c>
      <c r="G14" s="342">
        <v>2346.85</v>
      </c>
      <c r="H14" s="343" t="s">
        <v>2421</v>
      </c>
      <c r="I14" s="344" t="s">
        <v>2422</v>
      </c>
    </row>
    <row r="15" spans="1:11" x14ac:dyDescent="0.2">
      <c r="A15" s="43">
        <v>12</v>
      </c>
      <c r="B15" s="335" t="s">
        <v>2400</v>
      </c>
      <c r="C15" s="340">
        <v>2941</v>
      </c>
      <c r="D15" s="335" t="s">
        <v>2407</v>
      </c>
      <c r="E15" s="335" t="s">
        <v>2408</v>
      </c>
      <c r="F15" s="341">
        <v>44061</v>
      </c>
      <c r="G15" s="342">
        <v>754</v>
      </c>
      <c r="H15" s="343" t="s">
        <v>2423</v>
      </c>
      <c r="I15" s="344" t="s">
        <v>2406</v>
      </c>
    </row>
    <row r="16" spans="1:11" x14ac:dyDescent="0.2">
      <c r="A16" s="43">
        <v>13</v>
      </c>
      <c r="B16" s="335" t="s">
        <v>2400</v>
      </c>
      <c r="C16" s="340">
        <v>4418</v>
      </c>
      <c r="D16" s="335" t="s">
        <v>2407</v>
      </c>
      <c r="E16" s="335" t="s">
        <v>2408</v>
      </c>
      <c r="F16" s="341">
        <v>44049</v>
      </c>
      <c r="G16" s="342">
        <v>3744.48</v>
      </c>
      <c r="H16" s="343" t="s">
        <v>2424</v>
      </c>
      <c r="I16" s="344" t="s">
        <v>2425</v>
      </c>
    </row>
    <row r="17" spans="1:9" ht="25.5" x14ac:dyDescent="0.2">
      <c r="A17" s="43">
        <v>14</v>
      </c>
      <c r="B17" s="335" t="s">
        <v>2400</v>
      </c>
      <c r="C17" s="340">
        <v>5311</v>
      </c>
      <c r="D17" s="335" t="s">
        <v>2407</v>
      </c>
      <c r="E17" s="335" t="s">
        <v>2408</v>
      </c>
      <c r="F17" s="341">
        <v>44048</v>
      </c>
      <c r="G17" s="342">
        <v>5002.21</v>
      </c>
      <c r="H17" s="343" t="s">
        <v>2426</v>
      </c>
      <c r="I17" s="345" t="s">
        <v>2427</v>
      </c>
    </row>
    <row r="18" spans="1:9" x14ac:dyDescent="0.2">
      <c r="A18" s="43">
        <v>15</v>
      </c>
      <c r="B18" s="335" t="s">
        <v>2400</v>
      </c>
      <c r="C18" s="340">
        <v>2591</v>
      </c>
      <c r="D18" s="335" t="s">
        <v>2407</v>
      </c>
      <c r="E18" s="335" t="s">
        <v>2408</v>
      </c>
      <c r="F18" s="341">
        <v>44047</v>
      </c>
      <c r="G18" s="342">
        <v>4640</v>
      </c>
      <c r="H18" s="341" t="s">
        <v>2428</v>
      </c>
      <c r="I18" s="344" t="s">
        <v>2429</v>
      </c>
    </row>
    <row r="19" spans="1:9" ht="26.25" thickBot="1" x14ac:dyDescent="0.25">
      <c r="A19" s="46">
        <v>16</v>
      </c>
      <c r="B19" s="335" t="s">
        <v>2400</v>
      </c>
      <c r="C19" s="346">
        <v>3391</v>
      </c>
      <c r="D19" s="335" t="s">
        <v>2407</v>
      </c>
      <c r="E19" s="335" t="s">
        <v>2408</v>
      </c>
      <c r="F19" s="347">
        <v>44047</v>
      </c>
      <c r="G19" s="348">
        <v>11280</v>
      </c>
      <c r="H19" s="349" t="s">
        <v>2430</v>
      </c>
      <c r="I19" s="350" t="s">
        <v>2431</v>
      </c>
    </row>
    <row r="20" spans="1:9" x14ac:dyDescent="0.2">
      <c r="A20" s="40">
        <v>17</v>
      </c>
      <c r="B20" s="335" t="s">
        <v>2400</v>
      </c>
      <c r="C20" s="335">
        <v>2481</v>
      </c>
      <c r="D20" s="335" t="s">
        <v>2407</v>
      </c>
      <c r="E20" s="335" t="s">
        <v>2408</v>
      </c>
      <c r="F20" s="336">
        <v>44103</v>
      </c>
      <c r="G20" s="337">
        <v>49669</v>
      </c>
      <c r="H20" s="338" t="s">
        <v>2432</v>
      </c>
      <c r="I20" s="339" t="s">
        <v>2433</v>
      </c>
    </row>
    <row r="21" spans="1:9" x14ac:dyDescent="0.2">
      <c r="A21" s="43">
        <v>18</v>
      </c>
      <c r="B21" s="335" t="s">
        <v>2400</v>
      </c>
      <c r="C21" s="340"/>
      <c r="D21" s="335" t="s">
        <v>2407</v>
      </c>
      <c r="E21" s="335" t="s">
        <v>2408</v>
      </c>
      <c r="F21" s="341">
        <v>44065</v>
      </c>
      <c r="G21" s="342">
        <v>18500</v>
      </c>
      <c r="H21" s="343" t="s">
        <v>2434</v>
      </c>
      <c r="I21" s="344" t="s">
        <v>2435</v>
      </c>
    </row>
    <row r="22" spans="1:9" x14ac:dyDescent="0.2">
      <c r="A22" s="43">
        <v>19</v>
      </c>
      <c r="B22" s="335" t="s">
        <v>2400</v>
      </c>
      <c r="C22" s="340" t="s">
        <v>2436</v>
      </c>
      <c r="D22" s="335" t="s">
        <v>2407</v>
      </c>
      <c r="E22" s="335" t="s">
        <v>2408</v>
      </c>
      <c r="F22" s="341">
        <v>44078</v>
      </c>
      <c r="G22" s="342">
        <v>14766.8</v>
      </c>
      <c r="H22" s="343" t="s">
        <v>2437</v>
      </c>
      <c r="I22" s="344" t="s">
        <v>2425</v>
      </c>
    </row>
    <row r="23" spans="1:9" x14ac:dyDescent="0.2">
      <c r="A23" s="43">
        <v>20</v>
      </c>
      <c r="B23" s="335" t="s">
        <v>2400</v>
      </c>
      <c r="C23" s="340">
        <v>5311</v>
      </c>
      <c r="D23" s="335" t="s">
        <v>2407</v>
      </c>
      <c r="E23" s="335" t="s">
        <v>2408</v>
      </c>
      <c r="F23" s="341">
        <v>44089</v>
      </c>
      <c r="G23" s="342">
        <v>29566.080000000002</v>
      </c>
      <c r="H23" s="343" t="s">
        <v>2438</v>
      </c>
      <c r="I23" s="344" t="s">
        <v>2414</v>
      </c>
    </row>
    <row r="24" spans="1:9" x14ac:dyDescent="0.2">
      <c r="A24" s="43">
        <v>21</v>
      </c>
      <c r="B24" s="335" t="s">
        <v>2400</v>
      </c>
      <c r="C24" s="340">
        <v>2511</v>
      </c>
      <c r="D24" s="335" t="s">
        <v>2407</v>
      </c>
      <c r="E24" s="335" t="s">
        <v>2408</v>
      </c>
      <c r="F24" s="341">
        <v>44084</v>
      </c>
      <c r="G24" s="342">
        <v>17667.96</v>
      </c>
      <c r="H24" s="343" t="s">
        <v>2439</v>
      </c>
      <c r="I24" s="344" t="s">
        <v>2440</v>
      </c>
    </row>
    <row r="25" spans="1:9" x14ac:dyDescent="0.2">
      <c r="A25" s="44">
        <v>22</v>
      </c>
      <c r="B25" s="340" t="s">
        <v>2400</v>
      </c>
      <c r="C25" s="340">
        <v>3271</v>
      </c>
      <c r="D25" s="340" t="s">
        <v>2407</v>
      </c>
      <c r="E25" s="340" t="s">
        <v>2408</v>
      </c>
      <c r="F25" s="351">
        <v>44083</v>
      </c>
      <c r="G25" s="352">
        <v>19876.599999999999</v>
      </c>
      <c r="H25" s="340" t="s">
        <v>2441</v>
      </c>
      <c r="I25" s="340" t="s">
        <v>2442</v>
      </c>
    </row>
    <row r="26" spans="1:9" x14ac:dyDescent="0.2">
      <c r="A26" s="44">
        <v>23</v>
      </c>
      <c r="B26" s="340" t="s">
        <v>2400</v>
      </c>
      <c r="C26" s="340">
        <v>2612</v>
      </c>
      <c r="D26" s="340" t="s">
        <v>2407</v>
      </c>
      <c r="E26" s="340" t="s">
        <v>2408</v>
      </c>
      <c r="F26" s="353">
        <v>44134</v>
      </c>
      <c r="G26" s="352">
        <v>4500</v>
      </c>
      <c r="H26" s="340" t="s">
        <v>2443</v>
      </c>
      <c r="I26" s="340" t="s">
        <v>2444</v>
      </c>
    </row>
    <row r="27" spans="1:9" s="249" customFormat="1" x14ac:dyDescent="0.2">
      <c r="A27" s="44">
        <v>24</v>
      </c>
      <c r="B27" s="340" t="s">
        <v>2400</v>
      </c>
      <c r="C27" s="340">
        <v>2111</v>
      </c>
      <c r="D27" s="340" t="s">
        <v>2407</v>
      </c>
      <c r="E27" s="340" t="s">
        <v>2408</v>
      </c>
      <c r="F27" s="353">
        <v>44134</v>
      </c>
      <c r="G27" s="352">
        <v>13583.6</v>
      </c>
      <c r="H27" s="340" t="s">
        <v>2445</v>
      </c>
      <c r="I27" s="340" t="s">
        <v>2446</v>
      </c>
    </row>
    <row r="28" spans="1:9" s="249" customFormat="1" x14ac:dyDescent="0.2">
      <c r="A28" s="44">
        <v>25</v>
      </c>
      <c r="B28" s="340" t="s">
        <v>2400</v>
      </c>
      <c r="C28" s="340">
        <v>3141</v>
      </c>
      <c r="D28" s="340" t="s">
        <v>2407</v>
      </c>
      <c r="E28" s="340" t="s">
        <v>2408</v>
      </c>
      <c r="F28" s="353">
        <v>44134</v>
      </c>
      <c r="G28" s="352">
        <v>2599</v>
      </c>
      <c r="H28" s="340" t="s">
        <v>2447</v>
      </c>
      <c r="I28" s="340" t="s">
        <v>2448</v>
      </c>
    </row>
    <row r="29" spans="1:9" s="249" customFormat="1" x14ac:dyDescent="0.2">
      <c r="A29" s="44">
        <v>26</v>
      </c>
      <c r="B29" s="340" t="s">
        <v>2400</v>
      </c>
      <c r="C29" s="340">
        <v>3111</v>
      </c>
      <c r="D29" s="340" t="s">
        <v>2407</v>
      </c>
      <c r="E29" s="340" t="s">
        <v>2408</v>
      </c>
      <c r="F29" s="340" t="s">
        <v>2449</v>
      </c>
      <c r="G29" s="352">
        <v>3854</v>
      </c>
      <c r="H29" s="340" t="s">
        <v>2450</v>
      </c>
      <c r="I29" s="340" t="s">
        <v>2451</v>
      </c>
    </row>
    <row r="30" spans="1:9" s="249" customFormat="1" x14ac:dyDescent="0.2">
      <c r="A30" s="44">
        <v>27</v>
      </c>
      <c r="B30" s="340" t="s">
        <v>2400</v>
      </c>
      <c r="C30" s="340">
        <v>3131</v>
      </c>
      <c r="D30" s="340" t="s">
        <v>2407</v>
      </c>
      <c r="E30" s="340" t="s">
        <v>2408</v>
      </c>
      <c r="F30" s="353">
        <v>44134</v>
      </c>
      <c r="G30" s="352">
        <v>160</v>
      </c>
      <c r="H30" s="340" t="s">
        <v>2452</v>
      </c>
      <c r="I30" s="340" t="s">
        <v>2453</v>
      </c>
    </row>
    <row r="31" spans="1:9" s="249" customFormat="1" x14ac:dyDescent="0.2">
      <c r="A31" s="44">
        <v>28</v>
      </c>
      <c r="B31" s="340" t="s">
        <v>2400</v>
      </c>
      <c r="C31" s="340">
        <v>3131</v>
      </c>
      <c r="D31" s="340" t="s">
        <v>2407</v>
      </c>
      <c r="E31" s="340" t="s">
        <v>2408</v>
      </c>
      <c r="F31" s="353">
        <v>44134</v>
      </c>
      <c r="G31" s="352">
        <v>193</v>
      </c>
      <c r="H31" s="340" t="s">
        <v>2452</v>
      </c>
      <c r="I31" s="340" t="s">
        <v>2453</v>
      </c>
    </row>
    <row r="32" spans="1:9" s="249" customFormat="1" x14ac:dyDescent="0.2">
      <c r="A32" s="44">
        <v>29</v>
      </c>
      <c r="B32" s="340" t="s">
        <v>2400</v>
      </c>
      <c r="C32" s="340">
        <v>3131</v>
      </c>
      <c r="D32" s="340" t="s">
        <v>2407</v>
      </c>
      <c r="E32" s="340" t="s">
        <v>2408</v>
      </c>
      <c r="F32" s="353">
        <v>44134</v>
      </c>
      <c r="G32" s="352">
        <v>626</v>
      </c>
      <c r="H32" s="340" t="s">
        <v>2452</v>
      </c>
      <c r="I32" s="340" t="s">
        <v>2453</v>
      </c>
    </row>
    <row r="33" spans="1:9" s="249" customFormat="1" x14ac:dyDescent="0.2">
      <c r="A33" s="44">
        <v>30</v>
      </c>
      <c r="B33" s="340" t="s">
        <v>2400</v>
      </c>
      <c r="C33" s="340">
        <v>3581</v>
      </c>
      <c r="D33" s="340" t="s">
        <v>2407</v>
      </c>
      <c r="E33" s="340" t="s">
        <v>2408</v>
      </c>
      <c r="F33" s="353">
        <v>44126</v>
      </c>
      <c r="G33" s="352">
        <v>1763.2</v>
      </c>
      <c r="H33" s="340" t="s">
        <v>2454</v>
      </c>
      <c r="I33" s="340" t="s">
        <v>2455</v>
      </c>
    </row>
    <row r="34" spans="1:9" s="249" customFormat="1" x14ac:dyDescent="0.2">
      <c r="A34" s="44">
        <v>31</v>
      </c>
      <c r="B34" s="340" t="s">
        <v>2400</v>
      </c>
      <c r="C34" s="340">
        <v>2441</v>
      </c>
      <c r="D34" s="340" t="s">
        <v>2407</v>
      </c>
      <c r="E34" s="340" t="s">
        <v>2408</v>
      </c>
      <c r="F34" s="353">
        <v>44124</v>
      </c>
      <c r="G34" s="352">
        <v>18896.400000000001</v>
      </c>
      <c r="H34" s="340" t="s">
        <v>2456</v>
      </c>
      <c r="I34" s="340" t="s">
        <v>2457</v>
      </c>
    </row>
    <row r="35" spans="1:9" s="249" customFormat="1" x14ac:dyDescent="0.2">
      <c r="A35" s="44">
        <v>32</v>
      </c>
      <c r="B35" s="340" t="s">
        <v>2400</v>
      </c>
      <c r="C35" s="340">
        <v>3171</v>
      </c>
      <c r="D35" s="340" t="s">
        <v>2407</v>
      </c>
      <c r="E35" s="340" t="s">
        <v>2408</v>
      </c>
      <c r="F35" s="353" t="s">
        <v>2458</v>
      </c>
      <c r="G35" s="352">
        <v>609</v>
      </c>
      <c r="H35" s="340" t="s">
        <v>2459</v>
      </c>
      <c r="I35" s="340" t="s">
        <v>2460</v>
      </c>
    </row>
    <row r="36" spans="1:9" s="249" customFormat="1" x14ac:dyDescent="0.2">
      <c r="A36" s="44">
        <v>33</v>
      </c>
      <c r="B36" s="340" t="s">
        <v>2400</v>
      </c>
      <c r="C36" s="340">
        <v>3411</v>
      </c>
      <c r="D36" s="340" t="s">
        <v>2407</v>
      </c>
      <c r="E36" s="340" t="s">
        <v>2408</v>
      </c>
      <c r="F36" s="353">
        <v>44109</v>
      </c>
      <c r="G36" s="352">
        <v>49474</v>
      </c>
      <c r="H36" s="340" t="s">
        <v>2461</v>
      </c>
      <c r="I36" s="340" t="s">
        <v>2462</v>
      </c>
    </row>
    <row r="37" spans="1:9" s="249" customFormat="1" x14ac:dyDescent="0.2">
      <c r="A37" s="44">
        <v>34</v>
      </c>
      <c r="B37" s="340" t="s">
        <v>2400</v>
      </c>
      <c r="C37" s="340">
        <v>2941</v>
      </c>
      <c r="D37" s="340" t="s">
        <v>2407</v>
      </c>
      <c r="E37" s="340" t="s">
        <v>2408</v>
      </c>
      <c r="F37" s="340" t="s">
        <v>2463</v>
      </c>
      <c r="G37" s="352">
        <v>3397.64</v>
      </c>
      <c r="H37" s="340" t="s">
        <v>2464</v>
      </c>
      <c r="I37" s="340" t="s">
        <v>2465</v>
      </c>
    </row>
    <row r="38" spans="1:9" s="249" customFormat="1" x14ac:dyDescent="0.2">
      <c r="A38" s="44">
        <v>35</v>
      </c>
      <c r="B38" s="340" t="s">
        <v>2400</v>
      </c>
      <c r="C38" s="340">
        <v>3571</v>
      </c>
      <c r="D38" s="340" t="s">
        <v>2407</v>
      </c>
      <c r="E38" s="340" t="s">
        <v>2408</v>
      </c>
      <c r="F38" s="353">
        <v>44124</v>
      </c>
      <c r="G38" s="352">
        <v>5391.68</v>
      </c>
      <c r="H38" s="340" t="s">
        <v>2466</v>
      </c>
      <c r="I38" s="340" t="s">
        <v>2467</v>
      </c>
    </row>
    <row r="39" spans="1:9" s="249" customFormat="1" x14ac:dyDescent="0.2">
      <c r="A39" s="44">
        <v>36</v>
      </c>
      <c r="B39" s="340" t="s">
        <v>2400</v>
      </c>
      <c r="C39" s="340">
        <v>4419</v>
      </c>
      <c r="D39" s="340" t="s">
        <v>2407</v>
      </c>
      <c r="E39" s="340" t="s">
        <v>2408</v>
      </c>
      <c r="F39" s="353">
        <v>44124</v>
      </c>
      <c r="G39" s="352">
        <v>3818.51</v>
      </c>
      <c r="H39" s="340" t="s">
        <v>2468</v>
      </c>
      <c r="I39" s="340" t="s">
        <v>2469</v>
      </c>
    </row>
    <row r="40" spans="1:9" s="249" customFormat="1" x14ac:dyDescent="0.2">
      <c r="A40" s="44">
        <v>37</v>
      </c>
      <c r="B40" s="340" t="s">
        <v>2400</v>
      </c>
      <c r="C40" s="340">
        <v>2612</v>
      </c>
      <c r="D40" s="340" t="s">
        <v>2407</v>
      </c>
      <c r="E40" s="340" t="s">
        <v>2408</v>
      </c>
      <c r="F40" s="353">
        <v>44165</v>
      </c>
      <c r="G40" s="352">
        <v>3100</v>
      </c>
      <c r="H40" s="340" t="s">
        <v>2443</v>
      </c>
      <c r="I40" s="340" t="s">
        <v>2444</v>
      </c>
    </row>
    <row r="41" spans="1:9" s="249" customFormat="1" x14ac:dyDescent="0.2">
      <c r="A41" s="44">
        <v>38</v>
      </c>
      <c r="B41" s="340" t="s">
        <v>2400</v>
      </c>
      <c r="C41" s="340">
        <v>3141</v>
      </c>
      <c r="D41" s="340" t="s">
        <v>2407</v>
      </c>
      <c r="E41" s="340" t="s">
        <v>2408</v>
      </c>
      <c r="F41" s="353">
        <v>44165</v>
      </c>
      <c r="G41" s="352">
        <v>2328</v>
      </c>
      <c r="H41" s="340" t="s">
        <v>2447</v>
      </c>
      <c r="I41" s="340" t="s">
        <v>2448</v>
      </c>
    </row>
    <row r="42" spans="1:9" s="249" customFormat="1" x14ac:dyDescent="0.2">
      <c r="A42" s="44">
        <v>39</v>
      </c>
      <c r="B42" s="340" t="s">
        <v>2400</v>
      </c>
      <c r="C42" s="340">
        <v>3111</v>
      </c>
      <c r="D42" s="340" t="s">
        <v>2407</v>
      </c>
      <c r="E42" s="340" t="s">
        <v>2408</v>
      </c>
      <c r="F42" s="353">
        <v>44165</v>
      </c>
      <c r="G42" s="352">
        <v>3616</v>
      </c>
      <c r="H42" s="340" t="s">
        <v>2450</v>
      </c>
      <c r="I42" s="340" t="s">
        <v>2451</v>
      </c>
    </row>
    <row r="43" spans="1:9" s="249" customFormat="1" x14ac:dyDescent="0.2">
      <c r="A43" s="44">
        <v>40</v>
      </c>
      <c r="B43" s="340" t="s">
        <v>2400</v>
      </c>
      <c r="C43" s="340">
        <v>3131</v>
      </c>
      <c r="D43" s="340" t="s">
        <v>2407</v>
      </c>
      <c r="E43" s="340" t="s">
        <v>2408</v>
      </c>
      <c r="F43" s="353">
        <v>44165</v>
      </c>
      <c r="G43" s="352">
        <v>841</v>
      </c>
      <c r="H43" s="340" t="s">
        <v>2452</v>
      </c>
      <c r="I43" s="340" t="s">
        <v>2453</v>
      </c>
    </row>
    <row r="44" spans="1:9" s="249" customFormat="1" x14ac:dyDescent="0.2">
      <c r="A44" s="44">
        <v>41</v>
      </c>
      <c r="B44" s="340" t="s">
        <v>2400</v>
      </c>
      <c r="C44" s="340">
        <v>3131</v>
      </c>
      <c r="D44" s="340" t="s">
        <v>2407</v>
      </c>
      <c r="E44" s="340" t="s">
        <v>2408</v>
      </c>
      <c r="F44" s="353">
        <v>44165</v>
      </c>
      <c r="G44" s="352">
        <v>176</v>
      </c>
      <c r="H44" s="340" t="s">
        <v>2452</v>
      </c>
      <c r="I44" s="340" t="s">
        <v>2453</v>
      </c>
    </row>
    <row r="45" spans="1:9" s="249" customFormat="1" x14ac:dyDescent="0.2">
      <c r="A45" s="44">
        <v>42</v>
      </c>
      <c r="B45" s="340" t="s">
        <v>2400</v>
      </c>
      <c r="C45" s="340">
        <v>3131</v>
      </c>
      <c r="D45" s="340" t="s">
        <v>2407</v>
      </c>
      <c r="E45" s="340" t="s">
        <v>2408</v>
      </c>
      <c r="F45" s="353">
        <v>44165</v>
      </c>
      <c r="G45" s="352">
        <v>209</v>
      </c>
      <c r="H45" s="340" t="s">
        <v>2452</v>
      </c>
      <c r="I45" s="340" t="s">
        <v>2453</v>
      </c>
    </row>
    <row r="46" spans="1:9" s="249" customFormat="1" x14ac:dyDescent="0.2">
      <c r="A46" s="44">
        <v>43</v>
      </c>
      <c r="B46" s="340" t="s">
        <v>2400</v>
      </c>
      <c r="C46" s="340">
        <v>3381</v>
      </c>
      <c r="D46" s="340" t="s">
        <v>2407</v>
      </c>
      <c r="E46" s="340" t="s">
        <v>2408</v>
      </c>
      <c r="F46" s="353">
        <v>44161</v>
      </c>
      <c r="G46" s="352">
        <v>6264</v>
      </c>
      <c r="H46" s="340" t="s">
        <v>2470</v>
      </c>
      <c r="I46" s="340" t="s">
        <v>2471</v>
      </c>
    </row>
    <row r="47" spans="1:9" s="249" customFormat="1" x14ac:dyDescent="0.2">
      <c r="A47" s="44">
        <v>44</v>
      </c>
      <c r="B47" s="340" t="s">
        <v>2400</v>
      </c>
      <c r="C47" s="340">
        <v>3171</v>
      </c>
      <c r="D47" s="340" t="s">
        <v>2407</v>
      </c>
      <c r="E47" s="340" t="s">
        <v>2408</v>
      </c>
      <c r="F47" s="353">
        <v>44144</v>
      </c>
      <c r="G47" s="352">
        <v>609</v>
      </c>
      <c r="H47" s="340" t="s">
        <v>2459</v>
      </c>
      <c r="I47" s="340" t="s">
        <v>2460</v>
      </c>
    </row>
    <row r="48" spans="1:9" s="249" customFormat="1" x14ac:dyDescent="0.2">
      <c r="A48" s="44">
        <v>45</v>
      </c>
      <c r="B48" s="340" t="s">
        <v>2400</v>
      </c>
      <c r="C48" s="340">
        <v>3362</v>
      </c>
      <c r="D48" s="340" t="s">
        <v>2407</v>
      </c>
      <c r="E48" s="340" t="s">
        <v>2408</v>
      </c>
      <c r="F48" s="353">
        <v>44140</v>
      </c>
      <c r="G48" s="352">
        <v>5368.48</v>
      </c>
      <c r="H48" s="340" t="s">
        <v>2472</v>
      </c>
      <c r="I48" s="340" t="s">
        <v>2473</v>
      </c>
    </row>
    <row r="49" spans="1:9" s="249" customFormat="1" x14ac:dyDescent="0.2">
      <c r="A49" s="44">
        <v>46</v>
      </c>
      <c r="B49" s="340" t="s">
        <v>2400</v>
      </c>
      <c r="C49" s="340">
        <v>3311</v>
      </c>
      <c r="D49" s="340" t="s">
        <v>2407</v>
      </c>
      <c r="E49" s="340" t="s">
        <v>2408</v>
      </c>
      <c r="F49" s="353">
        <v>44140</v>
      </c>
      <c r="G49" s="352">
        <v>6960</v>
      </c>
      <c r="H49" s="340" t="s">
        <v>2474</v>
      </c>
      <c r="I49" s="340" t="s">
        <v>2475</v>
      </c>
    </row>
    <row r="50" spans="1:9" s="249" customFormat="1" x14ac:dyDescent="0.2">
      <c r="A50" s="44">
        <v>47</v>
      </c>
      <c r="B50" s="340" t="s">
        <v>2400</v>
      </c>
      <c r="C50" s="340">
        <v>5111</v>
      </c>
      <c r="D50" s="340" t="s">
        <v>2407</v>
      </c>
      <c r="E50" s="340" t="s">
        <v>2408</v>
      </c>
      <c r="F50" s="353">
        <v>44140</v>
      </c>
      <c r="G50" s="352">
        <v>35008.800000000003</v>
      </c>
      <c r="H50" s="340" t="s">
        <v>2476</v>
      </c>
      <c r="I50" s="340" t="s">
        <v>2477</v>
      </c>
    </row>
    <row r="51" spans="1:9" s="249" customFormat="1" x14ac:dyDescent="0.2">
      <c r="A51" s="44">
        <v>48</v>
      </c>
      <c r="B51" s="340" t="s">
        <v>2400</v>
      </c>
      <c r="C51" s="340">
        <v>3141</v>
      </c>
      <c r="D51" s="340" t="s">
        <v>2407</v>
      </c>
      <c r="E51" s="340" t="s">
        <v>2408</v>
      </c>
      <c r="F51" s="353">
        <v>44186</v>
      </c>
      <c r="G51" s="352">
        <v>2329</v>
      </c>
      <c r="H51" s="340" t="s">
        <v>2447</v>
      </c>
      <c r="I51" s="340" t="s">
        <v>2448</v>
      </c>
    </row>
    <row r="52" spans="1:9" s="249" customFormat="1" x14ac:dyDescent="0.2">
      <c r="A52" s="44">
        <v>49</v>
      </c>
      <c r="B52" s="340" t="s">
        <v>2400</v>
      </c>
      <c r="C52" s="340">
        <v>3391</v>
      </c>
      <c r="D52" s="340" t="s">
        <v>2407</v>
      </c>
      <c r="E52" s="340" t="s">
        <v>2408</v>
      </c>
      <c r="F52" s="353">
        <v>44193</v>
      </c>
      <c r="G52" s="352">
        <v>48488</v>
      </c>
      <c r="H52" s="340" t="s">
        <v>2478</v>
      </c>
      <c r="I52" s="340" t="s">
        <v>2479</v>
      </c>
    </row>
    <row r="53" spans="1:9" x14ac:dyDescent="0.2">
      <c r="A53" s="44">
        <v>50</v>
      </c>
      <c r="B53" s="340" t="s">
        <v>2400</v>
      </c>
      <c r="C53" s="340">
        <v>3391</v>
      </c>
      <c r="D53" s="340" t="s">
        <v>2407</v>
      </c>
      <c r="E53" s="340" t="s">
        <v>2408</v>
      </c>
      <c r="F53" s="353">
        <v>44194</v>
      </c>
      <c r="G53" s="352">
        <v>49497.2</v>
      </c>
      <c r="H53" s="340" t="s">
        <v>2480</v>
      </c>
      <c r="I53" s="340" t="s">
        <v>2481</v>
      </c>
    </row>
    <row r="54" spans="1:9" x14ac:dyDescent="0.2">
      <c r="A54" s="44">
        <v>51</v>
      </c>
      <c r="B54" s="340" t="s">
        <v>2400</v>
      </c>
      <c r="C54" s="340">
        <v>2171</v>
      </c>
      <c r="D54" s="340" t="s">
        <v>2407</v>
      </c>
      <c r="E54" s="340" t="s">
        <v>2408</v>
      </c>
      <c r="F54" s="353">
        <v>44183</v>
      </c>
      <c r="G54" s="352">
        <v>2633</v>
      </c>
      <c r="H54" s="340" t="s">
        <v>2482</v>
      </c>
      <c r="I54" s="340" t="s">
        <v>2483</v>
      </c>
    </row>
    <row r="55" spans="1:9" x14ac:dyDescent="0.2">
      <c r="A55" s="44">
        <v>52</v>
      </c>
      <c r="B55" s="340" t="s">
        <v>2400</v>
      </c>
      <c r="C55" s="340">
        <v>3512</v>
      </c>
      <c r="D55" s="340" t="s">
        <v>2484</v>
      </c>
      <c r="E55" s="340" t="s">
        <v>2408</v>
      </c>
      <c r="F55" s="353">
        <v>44186</v>
      </c>
      <c r="G55" s="352">
        <v>189653.48</v>
      </c>
      <c r="H55" s="340" t="s">
        <v>2485</v>
      </c>
      <c r="I55" s="340" t="s">
        <v>2486</v>
      </c>
    </row>
    <row r="56" spans="1:9" x14ac:dyDescent="0.2">
      <c r="A56" s="44">
        <v>53</v>
      </c>
      <c r="B56" s="340" t="s">
        <v>2400</v>
      </c>
      <c r="C56" s="340">
        <v>2551</v>
      </c>
      <c r="D56" s="340" t="s">
        <v>2407</v>
      </c>
      <c r="E56" s="340" t="s">
        <v>2408</v>
      </c>
      <c r="F56" s="353">
        <v>44185</v>
      </c>
      <c r="G56" s="352">
        <v>12103.93</v>
      </c>
      <c r="H56" s="340" t="s">
        <v>2487</v>
      </c>
      <c r="I56" s="340" t="s">
        <v>2488</v>
      </c>
    </row>
    <row r="57" spans="1:9" x14ac:dyDescent="0.2">
      <c r="A57" s="44">
        <v>54</v>
      </c>
      <c r="B57" s="340" t="s">
        <v>2400</v>
      </c>
      <c r="C57" s="340">
        <v>3591</v>
      </c>
      <c r="D57" s="340" t="s">
        <v>2407</v>
      </c>
      <c r="E57" s="340" t="s">
        <v>2408</v>
      </c>
      <c r="F57" s="353">
        <v>44195</v>
      </c>
      <c r="G57" s="352">
        <v>4757.16</v>
      </c>
      <c r="H57" s="340" t="s">
        <v>2489</v>
      </c>
      <c r="I57" s="340" t="s">
        <v>2490</v>
      </c>
    </row>
    <row r="58" spans="1:9" x14ac:dyDescent="0.2">
      <c r="A58" s="44">
        <v>55</v>
      </c>
      <c r="B58" s="340" t="s">
        <v>2400</v>
      </c>
      <c r="C58" s="340">
        <v>3192</v>
      </c>
      <c r="D58" s="340" t="s">
        <v>2407</v>
      </c>
      <c r="E58" s="340" t="s">
        <v>2484</v>
      </c>
      <c r="F58" s="353">
        <v>44194</v>
      </c>
      <c r="G58" s="352">
        <v>248926.14</v>
      </c>
      <c r="H58" s="340" t="s">
        <v>2491</v>
      </c>
      <c r="I58" s="340" t="s">
        <v>2406</v>
      </c>
    </row>
    <row r="59" spans="1:9" x14ac:dyDescent="0.2">
      <c r="A59" s="44">
        <v>56</v>
      </c>
      <c r="B59" s="340" t="s">
        <v>2400</v>
      </c>
      <c r="C59" s="340">
        <v>3531</v>
      </c>
      <c r="D59" s="340" t="s">
        <v>2407</v>
      </c>
      <c r="E59" s="340" t="s">
        <v>2408</v>
      </c>
      <c r="F59" s="353">
        <v>44194</v>
      </c>
      <c r="G59" s="352">
        <v>8300</v>
      </c>
      <c r="H59" s="340" t="s">
        <v>2492</v>
      </c>
      <c r="I59" s="340" t="s">
        <v>2406</v>
      </c>
    </row>
    <row r="60" spans="1:9" x14ac:dyDescent="0.2">
      <c r="A60" s="44">
        <v>57</v>
      </c>
      <c r="B60" s="340" t="s">
        <v>2400</v>
      </c>
      <c r="C60" s="340">
        <v>3381</v>
      </c>
      <c r="D60" s="340" t="s">
        <v>2407</v>
      </c>
      <c r="E60" s="340" t="s">
        <v>2408</v>
      </c>
      <c r="F60" s="353">
        <v>44194</v>
      </c>
      <c r="G60" s="352">
        <v>6525</v>
      </c>
      <c r="H60" s="340" t="s">
        <v>2493</v>
      </c>
      <c r="I60" s="340" t="s">
        <v>2404</v>
      </c>
    </row>
    <row r="61" spans="1:9" x14ac:dyDescent="0.2">
      <c r="A61" s="44">
        <v>58</v>
      </c>
      <c r="B61" s="340" t="s">
        <v>2400</v>
      </c>
      <c r="C61" s="340">
        <v>2461</v>
      </c>
      <c r="D61" s="340" t="s">
        <v>2407</v>
      </c>
      <c r="E61" s="340" t="s">
        <v>2408</v>
      </c>
      <c r="F61" s="353">
        <v>44193</v>
      </c>
      <c r="G61" s="352">
        <v>12444.48</v>
      </c>
      <c r="H61" s="340" t="s">
        <v>2494</v>
      </c>
      <c r="I61" s="340" t="s">
        <v>2495</v>
      </c>
    </row>
    <row r="62" spans="1:9" x14ac:dyDescent="0.2">
      <c r="A62" s="44">
        <v>59</v>
      </c>
      <c r="B62" s="340" t="s">
        <v>2400</v>
      </c>
      <c r="C62" s="340">
        <v>2491</v>
      </c>
      <c r="D62" s="340" t="s">
        <v>2407</v>
      </c>
      <c r="E62" s="340" t="s">
        <v>2408</v>
      </c>
      <c r="F62" s="353">
        <v>44194</v>
      </c>
      <c r="G62" s="352">
        <v>6265.39</v>
      </c>
      <c r="H62" s="340" t="s">
        <v>2496</v>
      </c>
      <c r="I62" s="340" t="s">
        <v>2497</v>
      </c>
    </row>
    <row r="63" spans="1:9" x14ac:dyDescent="0.2">
      <c r="A63" s="44">
        <v>60</v>
      </c>
      <c r="B63" s="340" t="s">
        <v>2400</v>
      </c>
      <c r="C63" s="340">
        <v>5111</v>
      </c>
      <c r="D63" s="340" t="s">
        <v>2407</v>
      </c>
      <c r="E63" s="340" t="s">
        <v>2408</v>
      </c>
      <c r="F63" s="353">
        <v>44194</v>
      </c>
      <c r="G63" s="352">
        <v>11383.95</v>
      </c>
      <c r="H63" s="340" t="s">
        <v>2498</v>
      </c>
      <c r="I63" s="340" t="s">
        <v>2499</v>
      </c>
    </row>
    <row r="64" spans="1:9" x14ac:dyDescent="0.2">
      <c r="A64" s="44">
        <v>61</v>
      </c>
      <c r="B64" s="340" t="s">
        <v>2400</v>
      </c>
      <c r="C64" s="340">
        <v>3121</v>
      </c>
      <c r="D64" s="340" t="s">
        <v>2407</v>
      </c>
      <c r="E64" s="340" t="s">
        <v>2408</v>
      </c>
      <c r="F64" s="353">
        <v>44194</v>
      </c>
      <c r="G64" s="352">
        <v>2607.8000000000002</v>
      </c>
      <c r="H64" s="340" t="s">
        <v>2500</v>
      </c>
      <c r="I64" s="340" t="s">
        <v>2422</v>
      </c>
    </row>
    <row r="65" spans="1:9" x14ac:dyDescent="0.2">
      <c r="A65" s="44">
        <v>62</v>
      </c>
      <c r="B65" s="340" t="s">
        <v>2400</v>
      </c>
      <c r="C65" s="340">
        <v>2941</v>
      </c>
      <c r="D65" s="340" t="s">
        <v>2407</v>
      </c>
      <c r="E65" s="340" t="s">
        <v>2408</v>
      </c>
      <c r="F65" s="353">
        <v>44193</v>
      </c>
      <c r="G65" s="352">
        <v>1765.3</v>
      </c>
      <c r="H65" s="340" t="s">
        <v>2501</v>
      </c>
      <c r="I65" s="340" t="s">
        <v>2465</v>
      </c>
    </row>
    <row r="66" spans="1:9" x14ac:dyDescent="0.2">
      <c r="A66" s="44">
        <v>63</v>
      </c>
      <c r="B66" s="340" t="s">
        <v>2400</v>
      </c>
      <c r="C66" s="340">
        <v>2491</v>
      </c>
      <c r="D66" s="340" t="s">
        <v>2407</v>
      </c>
      <c r="E66" s="340" t="s">
        <v>2408</v>
      </c>
      <c r="F66" s="353">
        <v>44187</v>
      </c>
      <c r="G66" s="352">
        <v>4682.71</v>
      </c>
      <c r="H66" s="340" t="s">
        <v>2502</v>
      </c>
      <c r="I66" s="340" t="s">
        <v>2503</v>
      </c>
    </row>
    <row r="67" spans="1:9" x14ac:dyDescent="0.2">
      <c r="A67" s="44">
        <v>64</v>
      </c>
      <c r="B67" s="340" t="s">
        <v>2400</v>
      </c>
      <c r="C67" s="340">
        <v>3512</v>
      </c>
      <c r="D67" s="340" t="s">
        <v>2407</v>
      </c>
      <c r="E67" s="340" t="s">
        <v>2408</v>
      </c>
      <c r="F67" s="353">
        <v>44188</v>
      </c>
      <c r="G67" s="352">
        <v>188975.67</v>
      </c>
      <c r="H67" s="340" t="s">
        <v>2504</v>
      </c>
      <c r="I67" s="340" t="s">
        <v>2486</v>
      </c>
    </row>
    <row r="68" spans="1:9" x14ac:dyDescent="0.2">
      <c r="A68" s="44">
        <v>65</v>
      </c>
      <c r="B68" s="340" t="s">
        <v>2400</v>
      </c>
      <c r="C68" s="340">
        <v>3381</v>
      </c>
      <c r="D68" s="340" t="s">
        <v>2407</v>
      </c>
      <c r="E68" s="340" t="s">
        <v>2408</v>
      </c>
      <c r="F68" s="353">
        <v>44187</v>
      </c>
      <c r="G68" s="352">
        <v>464</v>
      </c>
      <c r="H68" s="340" t="s">
        <v>2470</v>
      </c>
      <c r="I68" s="340" t="s">
        <v>2471</v>
      </c>
    </row>
    <row r="69" spans="1:9" x14ac:dyDescent="0.2">
      <c r="A69" s="44">
        <v>66</v>
      </c>
      <c r="B69" s="340" t="s">
        <v>2400</v>
      </c>
      <c r="C69" s="340">
        <v>2511</v>
      </c>
      <c r="D69" s="340" t="s">
        <v>2407</v>
      </c>
      <c r="E69" s="340" t="s">
        <v>2408</v>
      </c>
      <c r="F69" s="353">
        <v>44186</v>
      </c>
      <c r="G69" s="352">
        <v>1479</v>
      </c>
      <c r="H69" s="340" t="s">
        <v>2505</v>
      </c>
      <c r="I69" s="340" t="s">
        <v>2506</v>
      </c>
    </row>
    <row r="70" spans="1:9" x14ac:dyDescent="0.2">
      <c r="A70" s="44">
        <v>67</v>
      </c>
      <c r="B70" s="340" t="s">
        <v>2400</v>
      </c>
      <c r="C70" s="340">
        <v>2551</v>
      </c>
      <c r="D70" s="340" t="s">
        <v>2407</v>
      </c>
      <c r="E70" s="340" t="s">
        <v>2408</v>
      </c>
      <c r="F70" s="353">
        <v>44187</v>
      </c>
      <c r="G70" s="352">
        <v>4459.83</v>
      </c>
      <c r="H70" s="340" t="s">
        <v>2507</v>
      </c>
      <c r="I70" s="340" t="s">
        <v>2488</v>
      </c>
    </row>
    <row r="71" spans="1:9" x14ac:dyDescent="0.2">
      <c r="A71" s="44">
        <v>68</v>
      </c>
      <c r="B71" s="340" t="s">
        <v>2400</v>
      </c>
      <c r="C71" s="340">
        <v>2511</v>
      </c>
      <c r="D71" s="340" t="s">
        <v>2407</v>
      </c>
      <c r="E71" s="340" t="s">
        <v>2408</v>
      </c>
      <c r="F71" s="353">
        <v>44186</v>
      </c>
      <c r="G71" s="352">
        <v>11269.8</v>
      </c>
      <c r="H71" s="340" t="s">
        <v>2439</v>
      </c>
      <c r="I71" s="340" t="s">
        <v>2508</v>
      </c>
    </row>
    <row r="72" spans="1:9" x14ac:dyDescent="0.2">
      <c r="A72" s="44">
        <v>69</v>
      </c>
      <c r="B72" s="340" t="s">
        <v>2400</v>
      </c>
      <c r="C72" s="340">
        <v>5111</v>
      </c>
      <c r="D72" s="340" t="s">
        <v>2407</v>
      </c>
      <c r="E72" s="340" t="s">
        <v>2408</v>
      </c>
      <c r="F72" s="353">
        <v>44186</v>
      </c>
      <c r="G72" s="352">
        <v>13747.23</v>
      </c>
      <c r="H72" s="340" t="s">
        <v>2509</v>
      </c>
      <c r="I72" s="340" t="s">
        <v>2510</v>
      </c>
    </row>
    <row r="73" spans="1:9" x14ac:dyDescent="0.2">
      <c r="A73" s="44">
        <v>70</v>
      </c>
      <c r="B73" s="340" t="s">
        <v>2400</v>
      </c>
      <c r="C73" s="340">
        <v>2911</v>
      </c>
      <c r="D73" s="340" t="s">
        <v>2407</v>
      </c>
      <c r="E73" s="340" t="s">
        <v>2408</v>
      </c>
      <c r="F73" s="353">
        <v>44186</v>
      </c>
      <c r="G73" s="352">
        <v>4029.38</v>
      </c>
      <c r="H73" s="340" t="s">
        <v>2511</v>
      </c>
      <c r="I73" s="340" t="s">
        <v>2512</v>
      </c>
    </row>
    <row r="74" spans="1:9" x14ac:dyDescent="0.2">
      <c r="A74" s="44">
        <v>71</v>
      </c>
      <c r="B74" s="340" t="s">
        <v>2400</v>
      </c>
      <c r="C74" s="340">
        <v>2511</v>
      </c>
      <c r="D74" s="340" t="s">
        <v>2407</v>
      </c>
      <c r="E74" s="340" t="s">
        <v>2408</v>
      </c>
      <c r="F74" s="353">
        <v>44183</v>
      </c>
      <c r="G74" s="352">
        <v>13472.61</v>
      </c>
      <c r="H74" s="340" t="s">
        <v>2439</v>
      </c>
      <c r="I74" s="340" t="s">
        <v>2513</v>
      </c>
    </row>
    <row r="75" spans="1:9" x14ac:dyDescent="0.2">
      <c r="A75" s="44">
        <v>72</v>
      </c>
      <c r="B75" s="340" t="s">
        <v>2400</v>
      </c>
      <c r="C75" s="340">
        <v>4419</v>
      </c>
      <c r="D75" s="340" t="s">
        <v>2407</v>
      </c>
      <c r="E75" s="340" t="s">
        <v>2408</v>
      </c>
      <c r="F75" s="353">
        <v>44186</v>
      </c>
      <c r="G75" s="352">
        <v>980</v>
      </c>
      <c r="H75" s="340" t="s">
        <v>2514</v>
      </c>
      <c r="I75" s="340" t="s">
        <v>2515</v>
      </c>
    </row>
    <row r="76" spans="1:9" x14ac:dyDescent="0.2">
      <c r="A76" s="44">
        <v>73</v>
      </c>
      <c r="B76" s="340" t="s">
        <v>2400</v>
      </c>
      <c r="C76" s="340">
        <v>2951</v>
      </c>
      <c r="D76" s="340" t="s">
        <v>2407</v>
      </c>
      <c r="E76" s="340" t="s">
        <v>2408</v>
      </c>
      <c r="F76" s="353">
        <v>44183</v>
      </c>
      <c r="G76" s="352">
        <v>3899.46</v>
      </c>
      <c r="H76" s="340" t="s">
        <v>2516</v>
      </c>
      <c r="I76" s="340" t="s">
        <v>2517</v>
      </c>
    </row>
    <row r="77" spans="1:9" x14ac:dyDescent="0.2">
      <c r="A77" s="44">
        <v>74</v>
      </c>
      <c r="B77" s="340" t="s">
        <v>2400</v>
      </c>
      <c r="C77" s="340">
        <v>3531</v>
      </c>
      <c r="D77" s="340" t="s">
        <v>2407</v>
      </c>
      <c r="E77" s="340" t="s">
        <v>2408</v>
      </c>
      <c r="F77" s="353">
        <v>44182</v>
      </c>
      <c r="G77" s="352">
        <v>1450</v>
      </c>
      <c r="H77" s="340" t="s">
        <v>2518</v>
      </c>
      <c r="I77" s="340" t="s">
        <v>2406</v>
      </c>
    </row>
    <row r="78" spans="1:9" x14ac:dyDescent="0.2">
      <c r="A78" s="44">
        <v>75</v>
      </c>
      <c r="B78" s="340" t="s">
        <v>2400</v>
      </c>
      <c r="C78" s="340">
        <v>2951</v>
      </c>
      <c r="D78" s="340" t="s">
        <v>2407</v>
      </c>
      <c r="E78" s="340" t="s">
        <v>2408</v>
      </c>
      <c r="F78" s="353">
        <v>44182</v>
      </c>
      <c r="G78" s="352">
        <v>4452.9399999999996</v>
      </c>
      <c r="H78" s="340" t="s">
        <v>2519</v>
      </c>
      <c r="I78" s="340" t="s">
        <v>2520</v>
      </c>
    </row>
    <row r="79" spans="1:9" x14ac:dyDescent="0.2">
      <c r="A79" s="44">
        <v>76</v>
      </c>
      <c r="B79" s="340" t="s">
        <v>2400</v>
      </c>
      <c r="C79" s="340">
        <v>3381</v>
      </c>
      <c r="D79" s="340" t="s">
        <v>2407</v>
      </c>
      <c r="E79" s="340" t="s">
        <v>2408</v>
      </c>
      <c r="F79" s="353">
        <v>44183</v>
      </c>
      <c r="G79" s="352">
        <v>4872</v>
      </c>
      <c r="H79" s="340" t="s">
        <v>2521</v>
      </c>
      <c r="I79" s="340" t="s">
        <v>2471</v>
      </c>
    </row>
    <row r="80" spans="1:9" x14ac:dyDescent="0.2">
      <c r="A80" s="44">
        <v>77</v>
      </c>
      <c r="B80" s="340" t="s">
        <v>2400</v>
      </c>
      <c r="C80" s="340">
        <v>2961</v>
      </c>
      <c r="D80" s="340" t="s">
        <v>2407</v>
      </c>
      <c r="E80" s="340" t="s">
        <v>2408</v>
      </c>
      <c r="F80" s="353">
        <v>44183</v>
      </c>
      <c r="G80" s="352">
        <v>1930</v>
      </c>
      <c r="H80" s="340" t="s">
        <v>2522</v>
      </c>
      <c r="I80" s="340" t="s">
        <v>2523</v>
      </c>
    </row>
    <row r="81" spans="1:9" x14ac:dyDescent="0.2">
      <c r="A81" s="44">
        <v>78</v>
      </c>
      <c r="B81" s="340" t="s">
        <v>2400</v>
      </c>
      <c r="C81" s="340">
        <v>2612</v>
      </c>
      <c r="D81" s="340" t="s">
        <v>2407</v>
      </c>
      <c r="E81" s="340" t="s">
        <v>2408</v>
      </c>
      <c r="F81" s="353">
        <v>44181</v>
      </c>
      <c r="G81" s="352">
        <v>4800</v>
      </c>
      <c r="H81" s="340" t="s">
        <v>2443</v>
      </c>
      <c r="I81" s="340" t="s">
        <v>2444</v>
      </c>
    </row>
    <row r="82" spans="1:9" x14ac:dyDescent="0.2">
      <c r="A82" s="44">
        <v>79</v>
      </c>
      <c r="B82" s="340" t="s">
        <v>2400</v>
      </c>
      <c r="C82" s="340">
        <v>2541</v>
      </c>
      <c r="D82" s="340" t="s">
        <v>2407</v>
      </c>
      <c r="E82" s="340" t="s">
        <v>2408</v>
      </c>
      <c r="F82" s="353">
        <v>44181</v>
      </c>
      <c r="G82" s="352">
        <v>4809.3599999999997</v>
      </c>
      <c r="H82" s="340" t="s">
        <v>2524</v>
      </c>
      <c r="I82" s="340" t="s">
        <v>2515</v>
      </c>
    </row>
    <row r="83" spans="1:9" x14ac:dyDescent="0.2">
      <c r="A83" s="44">
        <v>80</v>
      </c>
      <c r="B83" s="340" t="s">
        <v>2400</v>
      </c>
      <c r="C83" s="340">
        <v>2961</v>
      </c>
      <c r="D83" s="340" t="s">
        <v>2407</v>
      </c>
      <c r="E83" s="340" t="s">
        <v>2408</v>
      </c>
      <c r="F83" s="353">
        <v>44181</v>
      </c>
      <c r="G83" s="352">
        <v>5440.4</v>
      </c>
      <c r="H83" s="340" t="s">
        <v>2525</v>
      </c>
      <c r="I83" s="340" t="s">
        <v>2526</v>
      </c>
    </row>
    <row r="84" spans="1:9" x14ac:dyDescent="0.2">
      <c r="A84" s="44">
        <v>81</v>
      </c>
      <c r="B84" s="340" t="s">
        <v>2400</v>
      </c>
      <c r="C84" s="340">
        <v>2171</v>
      </c>
      <c r="D84" s="340" t="s">
        <v>2407</v>
      </c>
      <c r="E84" s="340" t="s">
        <v>2408</v>
      </c>
      <c r="F84" s="353">
        <v>44180</v>
      </c>
      <c r="G84" s="352">
        <v>6954</v>
      </c>
      <c r="H84" s="340" t="s">
        <v>2527</v>
      </c>
      <c r="I84" s="340" t="s">
        <v>2528</v>
      </c>
    </row>
    <row r="85" spans="1:9" x14ac:dyDescent="0.2">
      <c r="A85" s="44">
        <v>82</v>
      </c>
      <c r="B85" s="340" t="s">
        <v>2400</v>
      </c>
      <c r="C85" s="340">
        <v>2511</v>
      </c>
      <c r="D85" s="340" t="s">
        <v>2407</v>
      </c>
      <c r="E85" s="340" t="s">
        <v>2408</v>
      </c>
      <c r="F85" s="353">
        <v>44180</v>
      </c>
      <c r="G85" s="352">
        <v>3504</v>
      </c>
      <c r="H85" s="340" t="s">
        <v>2529</v>
      </c>
      <c r="I85" s="340" t="s">
        <v>2530</v>
      </c>
    </row>
    <row r="86" spans="1:9" x14ac:dyDescent="0.2">
      <c r="A86" s="44">
        <v>83</v>
      </c>
      <c r="B86" s="340" t="s">
        <v>2400</v>
      </c>
      <c r="C86" s="340">
        <v>3171</v>
      </c>
      <c r="D86" s="340" t="s">
        <v>2407</v>
      </c>
      <c r="E86" s="340" t="s">
        <v>2408</v>
      </c>
      <c r="F86" s="353">
        <v>44180</v>
      </c>
      <c r="G86" s="352">
        <v>3100</v>
      </c>
      <c r="H86" s="340" t="s">
        <v>2531</v>
      </c>
      <c r="I86" s="340" t="s">
        <v>2532</v>
      </c>
    </row>
    <row r="87" spans="1:9" x14ac:dyDescent="0.2">
      <c r="A87" s="44">
        <v>84</v>
      </c>
      <c r="B87" s="340" t="s">
        <v>2400</v>
      </c>
      <c r="C87" s="340">
        <v>2111</v>
      </c>
      <c r="D87" s="340" t="s">
        <v>2407</v>
      </c>
      <c r="E87" s="340" t="s">
        <v>2408</v>
      </c>
      <c r="F87" s="353">
        <v>44179</v>
      </c>
      <c r="G87" s="352">
        <v>1986.33</v>
      </c>
      <c r="H87" s="340" t="s">
        <v>2533</v>
      </c>
      <c r="I87" s="340" t="s">
        <v>2534</v>
      </c>
    </row>
    <row r="88" spans="1:9" x14ac:dyDescent="0.2">
      <c r="A88" s="44">
        <v>85</v>
      </c>
      <c r="B88" s="340" t="s">
        <v>2400</v>
      </c>
      <c r="C88" s="340">
        <v>2931</v>
      </c>
      <c r="D88" s="340" t="s">
        <v>2407</v>
      </c>
      <c r="E88" s="340" t="s">
        <v>2408</v>
      </c>
      <c r="F88" s="353">
        <v>44180</v>
      </c>
      <c r="G88" s="352">
        <v>8298</v>
      </c>
      <c r="H88" s="340" t="s">
        <v>2535</v>
      </c>
      <c r="I88" s="340" t="s">
        <v>2536</v>
      </c>
    </row>
    <row r="89" spans="1:9" x14ac:dyDescent="0.2">
      <c r="A89" s="44">
        <v>86</v>
      </c>
      <c r="B89" s="340" t="s">
        <v>2400</v>
      </c>
      <c r="C89" s="340">
        <v>2911</v>
      </c>
      <c r="D89" s="340" t="s">
        <v>2407</v>
      </c>
      <c r="E89" s="340" t="s">
        <v>2408</v>
      </c>
      <c r="F89" s="353">
        <v>44179</v>
      </c>
      <c r="G89" s="352">
        <v>2683</v>
      </c>
      <c r="H89" s="340" t="s">
        <v>2537</v>
      </c>
      <c r="I89" s="340" t="s">
        <v>2538</v>
      </c>
    </row>
    <row r="90" spans="1:9" x14ac:dyDescent="0.2">
      <c r="A90" s="44">
        <v>87</v>
      </c>
      <c r="B90" s="340" t="s">
        <v>2400</v>
      </c>
      <c r="C90" s="340">
        <v>2491</v>
      </c>
      <c r="D90" s="340" t="s">
        <v>2407</v>
      </c>
      <c r="E90" s="340" t="s">
        <v>2408</v>
      </c>
      <c r="F90" s="353">
        <v>44176</v>
      </c>
      <c r="G90" s="352">
        <v>2980.92</v>
      </c>
      <c r="H90" s="340" t="s">
        <v>2539</v>
      </c>
      <c r="I90" s="340" t="s">
        <v>2540</v>
      </c>
    </row>
    <row r="91" spans="1:9" x14ac:dyDescent="0.2">
      <c r="A91" s="44">
        <v>88</v>
      </c>
      <c r="B91" s="340" t="s">
        <v>2400</v>
      </c>
      <c r="C91" s="340">
        <v>2441</v>
      </c>
      <c r="D91" s="340" t="s">
        <v>2407</v>
      </c>
      <c r="E91" s="340" t="s">
        <v>2408</v>
      </c>
      <c r="F91" s="353">
        <v>44176</v>
      </c>
      <c r="G91" s="352">
        <v>2180</v>
      </c>
      <c r="H91" s="340" t="s">
        <v>2541</v>
      </c>
      <c r="I91" s="340" t="s">
        <v>2457</v>
      </c>
    </row>
    <row r="92" spans="1:9" x14ac:dyDescent="0.2">
      <c r="A92" s="44">
        <v>89</v>
      </c>
      <c r="B92" s="340" t="s">
        <v>2400</v>
      </c>
      <c r="C92" s="340">
        <v>2721</v>
      </c>
      <c r="D92" s="340" t="s">
        <v>2407</v>
      </c>
      <c r="E92" s="340" t="s">
        <v>2408</v>
      </c>
      <c r="F92" s="353">
        <v>44176</v>
      </c>
      <c r="G92" s="352">
        <v>23200</v>
      </c>
      <c r="H92" s="340" t="s">
        <v>2542</v>
      </c>
      <c r="I92" s="340" t="s">
        <v>2467</v>
      </c>
    </row>
    <row r="93" spans="1:9" x14ac:dyDescent="0.2">
      <c r="A93" s="44">
        <v>90</v>
      </c>
      <c r="B93" s="340" t="s">
        <v>2400</v>
      </c>
      <c r="C93" s="340">
        <v>2371</v>
      </c>
      <c r="D93" s="340" t="s">
        <v>2407</v>
      </c>
      <c r="E93" s="340" t="s">
        <v>2408</v>
      </c>
      <c r="F93" s="353">
        <v>44176</v>
      </c>
      <c r="G93" s="352">
        <v>4506.43</v>
      </c>
      <c r="H93" s="340" t="s">
        <v>2543</v>
      </c>
      <c r="I93" s="340" t="s">
        <v>2544</v>
      </c>
    </row>
    <row r="94" spans="1:9" x14ac:dyDescent="0.2">
      <c r="A94" s="44">
        <v>91</v>
      </c>
      <c r="B94" s="340" t="s">
        <v>2400</v>
      </c>
      <c r="C94" s="340">
        <v>3171</v>
      </c>
      <c r="D94" s="340" t="s">
        <v>2407</v>
      </c>
      <c r="E94" s="340" t="s">
        <v>2408</v>
      </c>
      <c r="F94" s="353">
        <v>44176</v>
      </c>
      <c r="G94" s="352">
        <v>3712</v>
      </c>
      <c r="H94" s="340" t="s">
        <v>2545</v>
      </c>
      <c r="I94" s="340" t="s">
        <v>2546</v>
      </c>
    </row>
    <row r="95" spans="1:9" x14ac:dyDescent="0.2">
      <c r="A95" s="44">
        <v>92</v>
      </c>
      <c r="B95" s="340" t="s">
        <v>2400</v>
      </c>
      <c r="C95" s="340">
        <v>2181</v>
      </c>
      <c r="D95" s="340" t="s">
        <v>2407</v>
      </c>
      <c r="E95" s="340" t="s">
        <v>2408</v>
      </c>
      <c r="F95" s="353">
        <v>44176</v>
      </c>
      <c r="G95" s="352">
        <v>6090</v>
      </c>
      <c r="H95" s="340" t="s">
        <v>2547</v>
      </c>
      <c r="I95" s="340" t="s">
        <v>2548</v>
      </c>
    </row>
    <row r="96" spans="1:9" x14ac:dyDescent="0.2">
      <c r="A96" s="44">
        <v>93</v>
      </c>
      <c r="B96" s="340" t="s">
        <v>2400</v>
      </c>
      <c r="C96" s="340">
        <v>2481</v>
      </c>
      <c r="D96" s="340" t="s">
        <v>2407</v>
      </c>
      <c r="E96" s="340" t="s">
        <v>2408</v>
      </c>
      <c r="F96" s="353">
        <v>44175</v>
      </c>
      <c r="G96" s="352">
        <v>7980.57</v>
      </c>
      <c r="H96" s="340" t="s">
        <v>2549</v>
      </c>
      <c r="I96" s="340" t="s">
        <v>2550</v>
      </c>
    </row>
    <row r="97" spans="1:9" x14ac:dyDescent="0.2">
      <c r="A97" s="44">
        <v>94</v>
      </c>
      <c r="B97" s="340" t="s">
        <v>2400</v>
      </c>
      <c r="C97" s="340">
        <v>5291</v>
      </c>
      <c r="D97" s="340" t="s">
        <v>2407</v>
      </c>
      <c r="E97" s="340" t="s">
        <v>2408</v>
      </c>
      <c r="F97" s="353">
        <v>44175</v>
      </c>
      <c r="G97" s="352">
        <v>13295.11</v>
      </c>
      <c r="H97" s="340" t="s">
        <v>2551</v>
      </c>
      <c r="I97" s="340" t="s">
        <v>2552</v>
      </c>
    </row>
    <row r="98" spans="1:9" x14ac:dyDescent="0.2">
      <c r="A98" s="44">
        <v>95</v>
      </c>
      <c r="B98" s="340" t="s">
        <v>2400</v>
      </c>
      <c r="C98" s="340">
        <v>2511</v>
      </c>
      <c r="D98" s="340" t="s">
        <v>2407</v>
      </c>
      <c r="E98" s="340" t="s">
        <v>2408</v>
      </c>
      <c r="F98" s="353">
        <v>44175</v>
      </c>
      <c r="G98" s="352">
        <v>10161.01</v>
      </c>
      <c r="H98" s="340" t="s">
        <v>2553</v>
      </c>
      <c r="I98" s="340" t="s">
        <v>2554</v>
      </c>
    </row>
    <row r="99" spans="1:9" x14ac:dyDescent="0.2">
      <c r="A99" s="44">
        <v>96</v>
      </c>
      <c r="B99" s="340" t="s">
        <v>2400</v>
      </c>
      <c r="C99" s="340">
        <v>2321</v>
      </c>
      <c r="D99" s="340" t="s">
        <v>2407</v>
      </c>
      <c r="E99" s="340" t="s">
        <v>2408</v>
      </c>
      <c r="F99" s="353">
        <v>44174</v>
      </c>
      <c r="G99" s="352">
        <v>4910.0200000000004</v>
      </c>
      <c r="H99" s="340" t="s">
        <v>2555</v>
      </c>
      <c r="I99" s="340" t="s">
        <v>2556</v>
      </c>
    </row>
    <row r="100" spans="1:9" x14ac:dyDescent="0.2">
      <c r="A100" s="44">
        <v>97</v>
      </c>
      <c r="B100" s="340" t="s">
        <v>2400</v>
      </c>
      <c r="C100" s="340">
        <v>3181</v>
      </c>
      <c r="D100" s="340" t="s">
        <v>2407</v>
      </c>
      <c r="E100" s="340" t="s">
        <v>2408</v>
      </c>
      <c r="F100" s="353">
        <v>44174</v>
      </c>
      <c r="G100" s="352">
        <v>2235</v>
      </c>
      <c r="H100" s="340" t="s">
        <v>2557</v>
      </c>
      <c r="I100" s="340" t="s">
        <v>2558</v>
      </c>
    </row>
    <row r="101" spans="1:9" x14ac:dyDescent="0.2">
      <c r="A101" s="44">
        <v>98</v>
      </c>
      <c r="B101" s="340" t="s">
        <v>2400</v>
      </c>
      <c r="C101" s="340">
        <v>2941</v>
      </c>
      <c r="D101" s="340" t="s">
        <v>2407</v>
      </c>
      <c r="E101" s="340" t="s">
        <v>2408</v>
      </c>
      <c r="F101" s="353">
        <v>44173</v>
      </c>
      <c r="G101" s="352">
        <v>2600</v>
      </c>
      <c r="H101" s="340" t="s">
        <v>2559</v>
      </c>
      <c r="I101" s="340" t="s">
        <v>2560</v>
      </c>
    </row>
    <row r="102" spans="1:9" x14ac:dyDescent="0.2">
      <c r="A102" s="44">
        <v>99</v>
      </c>
      <c r="B102" s="340" t="s">
        <v>2400</v>
      </c>
      <c r="C102" s="340">
        <v>3171</v>
      </c>
      <c r="D102" s="340" t="s">
        <v>2407</v>
      </c>
      <c r="E102" s="340" t="s">
        <v>2408</v>
      </c>
      <c r="F102" s="353">
        <v>44172</v>
      </c>
      <c r="G102" s="352">
        <v>609</v>
      </c>
      <c r="H102" s="340" t="s">
        <v>2561</v>
      </c>
      <c r="I102" s="340" t="s">
        <v>2460</v>
      </c>
    </row>
    <row r="103" spans="1:9" x14ac:dyDescent="0.2">
      <c r="A103" s="44">
        <v>100</v>
      </c>
      <c r="B103" s="340" t="s">
        <v>2400</v>
      </c>
      <c r="C103" s="340">
        <v>2921</v>
      </c>
      <c r="D103" s="340" t="s">
        <v>2407</v>
      </c>
      <c r="E103" s="340" t="s">
        <v>2408</v>
      </c>
      <c r="F103" s="353">
        <v>44169</v>
      </c>
      <c r="G103" s="352">
        <v>2900</v>
      </c>
      <c r="H103" s="340" t="s">
        <v>2562</v>
      </c>
      <c r="I103" s="340" t="s">
        <v>2563</v>
      </c>
    </row>
    <row r="104" spans="1:9" x14ac:dyDescent="0.2">
      <c r="A104" s="44">
        <v>101</v>
      </c>
      <c r="B104" s="340" t="s">
        <v>2400</v>
      </c>
      <c r="C104" s="340">
        <v>2181</v>
      </c>
      <c r="D104" s="340" t="s">
        <v>2407</v>
      </c>
      <c r="E104" s="340" t="s">
        <v>2408</v>
      </c>
      <c r="F104" s="353">
        <v>44166</v>
      </c>
      <c r="G104" s="352">
        <v>2436</v>
      </c>
      <c r="H104" s="340" t="s">
        <v>2547</v>
      </c>
      <c r="I104" s="340" t="s">
        <v>2548</v>
      </c>
    </row>
    <row r="105" spans="1:9" x14ac:dyDescent="0.2">
      <c r="A105" s="44">
        <v>102</v>
      </c>
      <c r="B105" s="340" t="s">
        <v>2400</v>
      </c>
      <c r="C105" s="340">
        <v>3381</v>
      </c>
      <c r="D105" s="340" t="s">
        <v>2407</v>
      </c>
      <c r="E105" s="340" t="s">
        <v>2484</v>
      </c>
      <c r="F105" s="353">
        <v>44213</v>
      </c>
      <c r="G105" s="352">
        <v>173812.08</v>
      </c>
      <c r="H105" s="340" t="s">
        <v>2403</v>
      </c>
      <c r="I105" s="340" t="s">
        <v>2564</v>
      </c>
    </row>
    <row r="106" spans="1:9" x14ac:dyDescent="0.2">
      <c r="A106" s="44">
        <v>103</v>
      </c>
      <c r="B106" s="340"/>
      <c r="C106" s="340"/>
      <c r="D106" s="340"/>
      <c r="E106" s="340"/>
      <c r="F106" s="340"/>
      <c r="G106" s="352"/>
      <c r="H106" s="340"/>
      <c r="I106" s="340"/>
    </row>
  </sheetData>
  <mergeCells count="2">
    <mergeCell ref="A1:I1"/>
    <mergeCell ref="A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Anexo 1. Plantilla </vt:lpstr>
      <vt:lpstr>Anexo 1. Plantilla DOCENTE </vt:lpstr>
      <vt:lpstr>Anexo 2. Honorarios</vt:lpstr>
      <vt:lpstr>Anexo 3. Asimilados</vt:lpstr>
      <vt:lpstr>Anexo 4. Deuda</vt:lpstr>
      <vt:lpstr>Anexo 5. Presupuesto</vt:lpstr>
      <vt:lpstr>Anexo 6. Demandas</vt:lpstr>
      <vt:lpstr>Anexo 7. Ingresos</vt:lpstr>
      <vt:lpstr>Anexo 8. Cuentas Bancarias</vt:lpstr>
      <vt:lpstr>Anexo 9.Parque Veh y Combus </vt:lpstr>
      <vt:lpstr>Anexo 10. Auditorías</vt:lpstr>
      <vt:lpstr>Anexo 11. Medidas de Austeridad</vt:lpstr>
      <vt:lpstr>Anexo 12. Activos</vt:lpstr>
      <vt:lpstr>Anexo 13. Control Interno</vt:lpstr>
      <vt:lpstr>Anexo 14. Adquisiciones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dcterms:created xsi:type="dcterms:W3CDTF">2020-03-03T17:55:21Z</dcterms:created>
  <dcterms:modified xsi:type="dcterms:W3CDTF">2021-11-08T18:24:50Z</dcterms:modified>
</cp:coreProperties>
</file>